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1.xml" ContentType="application/vnd.openxmlformats-officedocument.drawingml.chart+xml"/>
  <Override PartName="/xl/drawings/drawing4.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worksheets/sheet7.xml" ContentType="application/vnd.openxmlformats-officedocument.spreadsheetml.worksheet+xml"/>
  <Override PartName="/xl/worksheets/sheet5.xml" ContentType="application/vnd.openxmlformats-officedocument.spreadsheetml.worksheet+xml"/>
  <Override PartName="/xl/drawings/drawing3.xml" ContentType="application/vnd.openxmlformats-officedocument.drawing+xml"/>
  <Override PartName="/xl/worksheets/sheet6.xml" ContentType="application/vnd.openxmlformats-officedocument.spreadsheetml.worksheet+xml"/>
  <Override PartName="/xl/comments1.xml" ContentType="application/vnd.openxmlformats-officedocument.spreadsheetml.comments+xml"/>
  <Override PartName="/docProps/app.xml" ContentType="application/vnd.openxmlformats-officedocument.extended-properties+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30" windowWidth="11340" windowHeight="2970" tabRatio="918" firstSheet="1" activeTab="3"/>
  </bookViews>
  <sheets>
    <sheet name="Version Control" sheetId="13" state="hidden" r:id="rId1"/>
    <sheet name="Instructions" sheetId="6" r:id="rId2"/>
    <sheet name="Check Errors" sheetId="16" state="hidden" r:id="rId3"/>
    <sheet name="Calculator" sheetId="1" r:id="rId4"/>
    <sheet name="WPI All Years" sheetId="14" state="hidden" r:id="rId5"/>
    <sheet name="Schedule 3A All Years" sheetId="15" state="hidden" r:id="rId6"/>
    <sheet name="Scale of Entitlements" sheetId="12" r:id="rId7"/>
  </sheets>
  <definedNames>
    <definedName name="OLE_LINK1" localSheetId="3">Calculator!$A$35</definedName>
    <definedName name="_xlnm.Print_Area" localSheetId="3">Calculator!$A$1:$N$31</definedName>
    <definedName name="Schedule_3A_All_Years">'Schedule 3A All Years'!$A$2:$A$45</definedName>
  </definedNames>
  <calcPr calcId="145621"/>
</workbook>
</file>

<file path=xl/calcChain.xml><?xml version="1.0" encoding="utf-8"?>
<calcChain xmlns="http://schemas.openxmlformats.org/spreadsheetml/2006/main">
  <c r="B5" i="1" l="1"/>
  <c r="A5" i="1"/>
  <c r="B8" i="12"/>
  <c r="N25" i="1"/>
  <c r="N24" i="1"/>
  <c r="N23" i="1"/>
  <c r="L25" i="1"/>
  <c r="L24" i="1"/>
  <c r="L23" i="1"/>
  <c r="J25" i="1"/>
  <c r="J24" i="1"/>
  <c r="J23" i="1"/>
  <c r="H25" i="1"/>
  <c r="H24" i="1"/>
  <c r="H23" i="1"/>
  <c r="F25" i="1"/>
  <c r="F24" i="1"/>
  <c r="F23" i="1"/>
  <c r="D25" i="1"/>
  <c r="D24" i="1"/>
  <c r="D13" i="12"/>
  <c r="D11" i="12"/>
  <c r="A7" i="16"/>
  <c r="A6" i="16"/>
  <c r="A5" i="16"/>
  <c r="C5" i="16" s="1"/>
  <c r="A4" i="16"/>
  <c r="A3" i="16"/>
  <c r="A2" i="16"/>
  <c r="G1" i="16"/>
  <c r="G6" i="16"/>
  <c r="F1" i="16"/>
  <c r="E1" i="16"/>
  <c r="E7" i="16" s="1"/>
  <c r="D1" i="16"/>
  <c r="D2" i="16" s="1"/>
  <c r="C1" i="16"/>
  <c r="C4" i="16"/>
  <c r="B1" i="16"/>
  <c r="B4" i="16"/>
  <c r="N27" i="1"/>
  <c r="L27" i="1"/>
  <c r="J27" i="1"/>
  <c r="H27" i="1"/>
  <c r="F27" i="1"/>
  <c r="D27" i="1"/>
  <c r="C49" i="15"/>
  <c r="D49" i="15"/>
  <c r="E49" i="15"/>
  <c r="F49" i="15"/>
  <c r="G49" i="15"/>
  <c r="H49" i="15"/>
  <c r="I49" i="15"/>
  <c r="J49" i="15"/>
  <c r="K49" i="15"/>
  <c r="L49" i="15"/>
  <c r="M49" i="15"/>
  <c r="N49" i="15"/>
  <c r="B49" i="15"/>
  <c r="D21" i="1"/>
  <c r="D28" i="1" s="1"/>
  <c r="D23" i="1"/>
  <c r="G2" i="16"/>
  <c r="B3" i="16"/>
  <c r="E3" i="16"/>
  <c r="E4" i="16"/>
  <c r="G4" i="16"/>
  <c r="B5" i="16"/>
  <c r="D5" i="16"/>
  <c r="G5" i="16"/>
  <c r="D6" i="16"/>
  <c r="D7" i="16"/>
  <c r="F7" i="16"/>
  <c r="F2" i="16"/>
  <c r="F3" i="16"/>
  <c r="F4" i="16"/>
  <c r="C6" i="16"/>
  <c r="E6" i="16"/>
  <c r="N21" i="1"/>
  <c r="N20" i="1" s="1"/>
  <c r="N22" i="1"/>
  <c r="L21" i="1"/>
  <c r="L28" i="1" s="1"/>
  <c r="L22" i="1"/>
  <c r="J21" i="1"/>
  <c r="J20" i="1" s="1"/>
  <c r="J22" i="1"/>
  <c r="H21" i="1"/>
  <c r="H28" i="1" s="1"/>
  <c r="F21" i="1"/>
  <c r="F28" i="1" s="1"/>
  <c r="D112" i="12"/>
  <c r="D51" i="12"/>
  <c r="D63" i="12"/>
  <c r="D75" i="12"/>
  <c r="D83" i="12"/>
  <c r="D95" i="12"/>
  <c r="D107" i="12"/>
  <c r="D16" i="12"/>
  <c r="D26" i="12"/>
  <c r="D34" i="12"/>
  <c r="D42" i="12"/>
  <c r="D50" i="12"/>
  <c r="D58" i="12"/>
  <c r="D66" i="12"/>
  <c r="D74" i="12"/>
  <c r="D82" i="12"/>
  <c r="D90" i="12"/>
  <c r="D98" i="12"/>
  <c r="D106" i="12"/>
  <c r="D18" i="12"/>
  <c r="D21" i="12"/>
  <c r="D29" i="12"/>
  <c r="D41" i="12"/>
  <c r="D49" i="12"/>
  <c r="D57" i="12"/>
  <c r="D84" i="12"/>
  <c r="D40" i="12"/>
  <c r="D101" i="12"/>
  <c r="D69" i="12"/>
  <c r="D93" i="12"/>
  <c r="D77" i="12"/>
  <c r="D109" i="12"/>
  <c r="D36" i="12"/>
  <c r="D44" i="12"/>
  <c r="D52" i="12"/>
  <c r="D62" i="12"/>
  <c r="D72" i="12"/>
  <c r="D15" i="12"/>
  <c r="D20" i="12"/>
  <c r="D32" i="12"/>
  <c r="D85" i="12"/>
  <c r="D61" i="12"/>
  <c r="D47" i="12"/>
  <c r="D35" i="12"/>
  <c r="D27" i="12"/>
  <c r="D108" i="12"/>
  <c r="D100" i="12"/>
  <c r="D80" i="12"/>
  <c r="D64" i="12"/>
  <c r="D48" i="12"/>
  <c r="D68" i="12"/>
  <c r="D55" i="12"/>
  <c r="D87" i="12"/>
  <c r="D43" i="12"/>
  <c r="D110" i="12"/>
  <c r="D46" i="12"/>
  <c r="D105" i="12"/>
  <c r="D96" i="12"/>
  <c r="D97" i="12"/>
  <c r="D89" i="12"/>
  <c r="D81" i="12"/>
  <c r="D73" i="12"/>
  <c r="D65" i="12"/>
  <c r="D53" i="12"/>
  <c r="D45" i="12"/>
  <c r="D37" i="12"/>
  <c r="D25" i="12"/>
  <c r="D102" i="12"/>
  <c r="D94" i="12"/>
  <c r="D86" i="12"/>
  <c r="D78" i="12"/>
  <c r="D70" i="12"/>
  <c r="D54" i="12"/>
  <c r="D38" i="12"/>
  <c r="D30" i="12"/>
  <c r="D22" i="12"/>
  <c r="D111" i="12"/>
  <c r="D99" i="12"/>
  <c r="D91" i="12"/>
  <c r="D79" i="12"/>
  <c r="D67" i="12"/>
  <c r="D59" i="12"/>
  <c r="D31" i="12"/>
  <c r="D19" i="12"/>
  <c r="D14" i="12"/>
  <c r="D104" i="12"/>
  <c r="D60" i="12"/>
  <c r="D88" i="12"/>
  <c r="D56" i="12"/>
  <c r="D24" i="12"/>
  <c r="D28" i="12"/>
  <c r="D76" i="12"/>
  <c r="D92" i="12"/>
  <c r="D17" i="12"/>
  <c r="D23" i="12"/>
  <c r="D33" i="12"/>
  <c r="D39" i="12"/>
  <c r="D71" i="12"/>
  <c r="D103" i="12"/>
  <c r="D12" i="12"/>
  <c r="C7" i="16"/>
  <c r="E2" i="16"/>
  <c r="F5" i="16"/>
  <c r="N26" i="1"/>
  <c r="L26" i="1"/>
  <c r="J26" i="1"/>
  <c r="G3" i="16"/>
  <c r="B7" i="16"/>
  <c r="D3" i="16"/>
  <c r="C2" i="16"/>
  <c r="H26" i="1"/>
  <c r="H22" i="1"/>
  <c r="F26" i="1"/>
  <c r="F22" i="1"/>
  <c r="B6" i="16"/>
  <c r="D20" i="1"/>
  <c r="D22" i="1"/>
  <c r="D26" i="1"/>
  <c r="L20" i="1" l="1"/>
  <c r="B9" i="16"/>
  <c r="F30" i="1" s="1"/>
  <c r="N28" i="1"/>
  <c r="H20" i="1"/>
  <c r="F20" i="1"/>
  <c r="J28" i="1"/>
  <c r="D30" i="1" s="1"/>
</calcChain>
</file>

<file path=xl/comments1.xml><?xml version="1.0" encoding="utf-8"?>
<comments xmlns="http://schemas.openxmlformats.org/spreadsheetml/2006/main">
  <authors>
    <author>Harry Hongyu Rao</author>
  </authors>
  <commentList>
    <comment ref="D11" authorId="0">
      <text>
        <r>
          <rPr>
            <sz val="8"/>
            <color indexed="81"/>
            <rFont val="Tahoma"/>
            <family val="2"/>
          </rPr>
          <t>Enter total WPI%, not individual injury %. 
Put in a whole number between 0 and 100</t>
        </r>
      </text>
    </comment>
    <comment ref="F11" authorId="0">
      <text>
        <r>
          <rPr>
            <sz val="8"/>
            <color indexed="81"/>
            <rFont val="Tahoma"/>
            <family val="2"/>
          </rPr>
          <t>Enter total WPI%, not individual injury %. 
Put in a whole number between 0 and 100</t>
        </r>
      </text>
    </comment>
    <comment ref="H11" authorId="0">
      <text>
        <r>
          <rPr>
            <sz val="8"/>
            <color indexed="81"/>
            <rFont val="Tahoma"/>
            <family val="2"/>
          </rPr>
          <t>Enter total WPI%, not individual injury %. 
Put in a whole number between 0 and 100</t>
        </r>
      </text>
    </comment>
    <comment ref="J11" authorId="0">
      <text>
        <r>
          <rPr>
            <sz val="8"/>
            <color indexed="81"/>
            <rFont val="Tahoma"/>
            <family val="2"/>
          </rPr>
          <t>Enter total WPI%, not individual injury %. 
Put in a whole number between 0 and 100</t>
        </r>
      </text>
    </comment>
    <comment ref="L11" authorId="0">
      <text>
        <r>
          <rPr>
            <sz val="8"/>
            <color indexed="81"/>
            <rFont val="Tahoma"/>
            <family val="2"/>
          </rPr>
          <t>Enter total WPI%, not individual injury %. 
Put in a whole number between 0 and 100</t>
        </r>
      </text>
    </comment>
    <comment ref="N11" authorId="0">
      <text>
        <r>
          <rPr>
            <sz val="8"/>
            <color indexed="81"/>
            <rFont val="Tahoma"/>
            <family val="2"/>
          </rPr>
          <t>Enter total WPI%, not individual injury %. 
Put in a whole number between 0 and 100</t>
        </r>
      </text>
    </comment>
  </commentList>
</comments>
</file>

<file path=xl/comments2.xml><?xml version="1.0" encoding="utf-8"?>
<comments xmlns="http://schemas.openxmlformats.org/spreadsheetml/2006/main">
  <authors>
    <author>Steve Hammond</author>
  </authors>
  <commentList>
    <comment ref="B1" authorId="0">
      <text>
        <r>
          <rPr>
            <sz val="8"/>
            <color indexed="81"/>
            <rFont val="Tahoma"/>
            <family val="2"/>
          </rPr>
          <t xml:space="preserve">DO NOT CHANGE CELL VALUE.
Relates to 2008 and all preceding years
</t>
        </r>
      </text>
    </comment>
  </commentList>
</comments>
</file>

<file path=xl/comments3.xml><?xml version="1.0" encoding="utf-8"?>
<comments xmlns="http://schemas.openxmlformats.org/spreadsheetml/2006/main">
  <authors>
    <author>Steve Hammond</author>
  </authors>
  <commentList>
    <comment ref="B1" authorId="0">
      <text>
        <r>
          <rPr>
            <sz val="8"/>
            <color indexed="81"/>
            <rFont val="Tahoma"/>
            <family val="2"/>
          </rPr>
          <t xml:space="preserve">DO NOT CHANGE CELL VALUE.
Relates to 2008 and all preceding years
</t>
        </r>
      </text>
    </comment>
  </commentList>
</comments>
</file>

<file path=xl/sharedStrings.xml><?xml version="1.0" encoding="utf-8"?>
<sst xmlns="http://schemas.openxmlformats.org/spreadsheetml/2006/main" count="145" uniqueCount="132">
  <si>
    <t>Schedule 3A minimum amount</t>
  </si>
  <si>
    <t>s43 Lump Sum Calculator 
(for whole person impairment)</t>
  </si>
  <si>
    <t xml:space="preserve">The calculator is to be used to calculate lump sum compensation payable for a permanent impairment </t>
  </si>
  <si>
    <t xml:space="preserve">assessment that complies with AMA5 and the WorkCover Guidelines.  </t>
  </si>
  <si>
    <t>Assessment</t>
  </si>
  <si>
    <t xml:space="preserve">- Final % WPI rating </t>
  </si>
  <si>
    <t xml:space="preserve">INSTRUCTIONS </t>
  </si>
  <si>
    <t xml:space="preserve">CAUTION </t>
  </si>
  <si>
    <t>- Previous lump sum amounts paid</t>
  </si>
  <si>
    <t xml:space="preserve">Before using the calculator it is necessary to reach a determination that you will accept the claim for  </t>
  </si>
  <si>
    <r>
      <t>(</t>
    </r>
    <r>
      <rPr>
        <b/>
        <sz val="10"/>
        <color indexed="9"/>
        <rFont val="Arial"/>
        <family val="2"/>
      </rPr>
      <t>NOTE</t>
    </r>
    <r>
      <rPr>
        <sz val="10"/>
        <color indexed="9"/>
        <rFont val="Arial"/>
        <family val="2"/>
      </rPr>
      <t xml:space="preserve"> this spreadsheet must be saved locally and opened in excel).</t>
    </r>
  </si>
  <si>
    <t xml:space="preserve">compensation under section 43 of the Workers Rehabilitation and Compensation Act 1986 and have the details </t>
  </si>
  <si>
    <t>Calculation</t>
  </si>
  <si>
    <t>Final % WPI from the assessment report</t>
  </si>
  <si>
    <r>
      <t>s43 Lump sum calculator for whole person impairment</t>
    </r>
    <r>
      <rPr>
        <b/>
        <sz val="12"/>
        <color indexed="9"/>
        <rFont val="Arial"/>
        <family val="2"/>
      </rPr>
      <t xml:space="preserve">
</t>
    </r>
  </si>
  <si>
    <t>- Total amount of compensation payable</t>
  </si>
  <si>
    <t>Total amount of previous payments refer s43(7)</t>
  </si>
  <si>
    <t xml:space="preserve">Paralysis of the limbs (total and incurable) </t>
  </si>
  <si>
    <t xml:space="preserve">Sight in both eyes (total loss of) </t>
  </si>
  <si>
    <t xml:space="preserve">Sight of 1 eye (total loss of)  </t>
  </si>
  <si>
    <t>Sight of 1 eye, the vision in the other eye being less than 6/60 Snellens type with correction or absent (total loss of )</t>
  </si>
  <si>
    <t>Hearing (total loss of )</t>
  </si>
  <si>
    <t>The power of speech (total loss of )</t>
  </si>
  <si>
    <t>Senses of taste and smell (total loss of )</t>
  </si>
  <si>
    <t xml:space="preserve">Sense of taste (total loss of) </t>
  </si>
  <si>
    <t>Sense of smell (total loss of )</t>
  </si>
  <si>
    <t xml:space="preserve">Arm at or above elbow (loss of) </t>
  </si>
  <si>
    <t>Arm below elbow (loss of )</t>
  </si>
  <si>
    <t>Both hands (loss of )</t>
  </si>
  <si>
    <t>Thumb (loss of)</t>
  </si>
  <si>
    <t xml:space="preserve">Forefinger (loss of) </t>
  </si>
  <si>
    <t>Middle finger (loss of)</t>
  </si>
  <si>
    <t xml:space="preserve">Ring finger (loss of) </t>
  </si>
  <si>
    <t>Little finger (loss of)</t>
  </si>
  <si>
    <t xml:space="preserve">Movement of joint of thumb (total loss of) </t>
  </si>
  <si>
    <t>Distal phalanx of thumb (loss of)</t>
  </si>
  <si>
    <t>Portion of terminal segment of thumb involving one-third of its flexor surface without loss of distal phalanx (loss of )</t>
  </si>
  <si>
    <t>Distal phalanx of forefinger (loss of )</t>
  </si>
  <si>
    <t xml:space="preserve">Distal phalanx of other fingers (loss of) </t>
  </si>
  <si>
    <t xml:space="preserve">Hand or loss of thumb and 4 fingers (loss of) </t>
  </si>
  <si>
    <t>Leg at or above knee (loss of)</t>
  </si>
  <si>
    <t>Leg below knee (loss of)</t>
  </si>
  <si>
    <t xml:space="preserve">Both feet (loss of) </t>
  </si>
  <si>
    <t xml:space="preserve">A foot and hand (loss of) </t>
  </si>
  <si>
    <t xml:space="preserve">A foot (loss of) </t>
  </si>
  <si>
    <t xml:space="preserve">Great toe (loss of) </t>
  </si>
  <si>
    <t xml:space="preserve">Any other toe (loss of) </t>
  </si>
  <si>
    <t>2 phalanges of any other toe (loss of)</t>
  </si>
  <si>
    <t xml:space="preserve">Phalanx of great toe (loss of) </t>
  </si>
  <si>
    <t>Phalanx of any other toe (loss of)</t>
  </si>
  <si>
    <t>Genital organs (loss of)</t>
  </si>
  <si>
    <t xml:space="preserve">The neck and cervical spine (total impairment of) </t>
  </si>
  <si>
    <t xml:space="preserve">The upper back and thoracic spine (total impairment of) </t>
  </si>
  <si>
    <t xml:space="preserve">The lower back and lumbar spine (total impairment of) </t>
  </si>
  <si>
    <t xml:space="preserve">All teeth (loss of) </t>
  </si>
  <si>
    <t xml:space="preserve">The ventilatory function (total impairment of) </t>
  </si>
  <si>
    <t>Shoulder (total impairment of)</t>
  </si>
  <si>
    <t xml:space="preserve">Wrist (total impairment of) </t>
  </si>
  <si>
    <t xml:space="preserve">Hip (total impairment of) </t>
  </si>
  <si>
    <t xml:space="preserve">Ankle (total impairment of) </t>
  </si>
  <si>
    <t>of any previous lump sums paid.</t>
  </si>
  <si>
    <t xml:space="preserve">The calculator requires values to be entered to the 'Date of injury' and 'Final %WPI from the assessment report'   </t>
  </si>
  <si>
    <t>- Total loss /impairment (Schedule 3A)</t>
  </si>
  <si>
    <t>Enter amounts of all previous lump sum payments paid (including payments for disfigurement and previous lump sums).  There are up to 5 fields available to collect this information.</t>
  </si>
  <si>
    <t>The amounts in this section will display automatically once you have entered values in the two sections above.</t>
  </si>
  <si>
    <t>DISCLAIMER</t>
  </si>
  <si>
    <t xml:space="preserve">  • You use the Calculator and any results produced by the Calculator at your own risk;</t>
  </si>
  <si>
    <r>
      <t>This calculator and the information and formulas used in it (</t>
    </r>
    <r>
      <rPr>
        <b/>
        <sz val="10"/>
        <rFont val="Arial"/>
        <family val="2"/>
      </rPr>
      <t>Calculator</t>
    </r>
    <r>
      <rPr>
        <sz val="10"/>
        <rFont val="Arial"/>
        <family val="2"/>
      </rPr>
      <t>) have been developed by WorkCover SA for its own internal use only.  In consideration for WorkCover SA</t>
    </r>
  </si>
  <si>
    <t xml:space="preserve"> making the Calculator available to you, you acknowledge that:</t>
  </si>
  <si>
    <t xml:space="preserve"> </t>
  </si>
  <si>
    <t xml:space="preserve">  • WorkCover SA does not give any warranties or representations in relation to the accuracy,  reliability or completeness of the Calculator;</t>
  </si>
  <si>
    <t xml:space="preserve">  • You must make your own independent assessment of the accuracy, reliability and completeness of the Calculator and any results produced by the Calculator; and</t>
  </si>
  <si>
    <t xml:space="preserve">  • To the maximum extent permitted by law none of WorkCover SA, its officers, employees, agents   or advisers accepts any liability for any loss whatsoever </t>
  </si>
  <si>
    <t xml:space="preserve">   or otherwise arising in connection with the Calculator.</t>
  </si>
  <si>
    <t xml:space="preserve">    (including without limitation any liability arising from any fault or negligence on their part) arising from the use of the Calculator or any results produced by the Calculator</t>
  </si>
  <si>
    <t>WPI degree</t>
  </si>
  <si>
    <t>Check Date</t>
  </si>
  <si>
    <t>Checker</t>
  </si>
  <si>
    <t>(Schedule 3A)</t>
  </si>
  <si>
    <t>Select total loss 1</t>
  </si>
  <si>
    <t>Select total loss 2</t>
  </si>
  <si>
    <t>Select total loss 3</t>
  </si>
  <si>
    <t>Amount of compensation payable per claim</t>
  </si>
  <si>
    <t>Previous lump sum payments paid s43(7)  1</t>
  </si>
  <si>
    <t>Scale of Entitlements</t>
  </si>
  <si>
    <t>Disclaimer:</t>
  </si>
  <si>
    <r>
      <t xml:space="preserve">The s43 lump sum calculator is based on the table below that sets out the percentage of the prescribed sum for each degree of Whole Person Impairment.  Please note that:
</t>
    </r>
    <r>
      <rPr>
        <sz val="8"/>
        <color indexed="8"/>
        <rFont val="Arial"/>
        <family val="2"/>
      </rPr>
      <t>●</t>
    </r>
    <r>
      <rPr>
        <sz val="6.8"/>
        <color indexed="8"/>
        <rFont val="Tahoma"/>
        <family val="2"/>
      </rPr>
      <t xml:space="preserve"> </t>
    </r>
    <r>
      <rPr>
        <sz val="8"/>
        <color indexed="8"/>
        <rFont val="Tahoma"/>
        <family val="2"/>
      </rPr>
      <t xml:space="preserve">After the percentage is applied to the prescribed sum, the lump sum figure is rounded up to the nearest dollar - in accordance with the Workers Rehabilitation and Compensation Act 1986 (the Act) and the Workers Rehabilitation and Compensation Regulations 2010 (the Regulations). 
● This figure may be further adjusted to ensure that the compensation amount is not below the minimum as required by the Act. </t>
    </r>
  </si>
  <si>
    <t>Version Control</t>
  </si>
  <si>
    <t>Date Updated</t>
  </si>
  <si>
    <t>Comments</t>
  </si>
  <si>
    <t>v12.1</t>
  </si>
  <si>
    <t>Version</t>
  </si>
  <si>
    <t>If s43B applies then you will need to select the description of the injury from the drop down box.  This will ensure the minimum amount listed for that injury in Schedule 3A is applied for the amount of compensation payable.</t>
  </si>
  <si>
    <t xml:space="preserve">Where an assessment report includes multiple injuries which have been assessed in chronological order </t>
  </si>
  <si>
    <t xml:space="preserve">according to date of injury then the case manager is to enter each injury in separate columns titled </t>
  </si>
  <si>
    <t>fields to provide a calculation of amount compensable.</t>
  </si>
  <si>
    <t>Total loss injury</t>
  </si>
  <si>
    <t>v12.2</t>
  </si>
  <si>
    <t>Total amount of compensation payable under s43 (sum of injury one to six) across all claims</t>
  </si>
  <si>
    <t>Injury</t>
  </si>
  <si>
    <t>injury one to injury six.</t>
  </si>
  <si>
    <t>The year of injury determines the prescribed sum to be used in the calculation.</t>
  </si>
  <si>
    <t xml:space="preserve">Where multiple injuries for the same worker have been assessed 
separately then the details must be entered separately to the calculator 
(ie, repeat for each assessment and enter the %WPI into this field).  
Where the injuries have been assessed together then the final 
%WPI can be entered to this field.
</t>
  </si>
  <si>
    <t>This amount is the sum of compensation payable for all injuries.</t>
  </si>
  <si>
    <t>v13.1</t>
  </si>
  <si>
    <t>Max Value</t>
  </si>
  <si>
    <t>2. Enter the following details in the top section - Claim ID</t>
  </si>
  <si>
    <t>3. Enter the following details in the section - Assessment</t>
  </si>
  <si>
    <t>4. Calculation</t>
  </si>
  <si>
    <t>1. Enter the Worker's Name</t>
  </si>
  <si>
    <t>Worker's Name:</t>
  </si>
  <si>
    <t>- Claim Number</t>
  </si>
  <si>
    <t>Date of Injury (dd/mm/yyyy):</t>
  </si>
  <si>
    <t>Case Manager's Name:</t>
  </si>
  <si>
    <t>- Date of Injury</t>
  </si>
  <si>
    <t>- Case Manager's Name</t>
  </si>
  <si>
    <t>Claim ID</t>
  </si>
  <si>
    <t>Please note:</t>
  </si>
  <si>
    <t xml:space="preserve">● These conditions may result in the lump sum figure that you calculate using the table provided being slightly different to the official lump sum /  dollar figures listed in Schedule 4 - Scale of entitlements of the Regulations. </t>
  </si>
  <si>
    <t>● This data is for information only, and the lump sum figures prescribed in Schedule 4 - Scale of entitlements of the Regulations are the actual entitlement.</t>
  </si>
  <si>
    <t>Changed method of calculating yearly amounts for consistency. Now use published amounts rather than calculated from 2008 base figures * annual CPI rate within the spreadsheet.</t>
  </si>
  <si>
    <t>Modification to text only in calculator for 1 July 2012 legislative changes, ie, changes resulting from change from compensable 'disability' to compensable 'injury'.</t>
  </si>
  <si>
    <t>Claim Number:</t>
  </si>
  <si>
    <t>Year of injury (yyyy):</t>
  </si>
  <si>
    <t>WPI compensation:</t>
  </si>
  <si>
    <t>Injury Details</t>
  </si>
  <si>
    <t>v14.1</t>
  </si>
  <si>
    <t>Added calculated 2014 amounts to 'WPI All Years', 'Schedule 3A All Years', 'Scale of Entitlements' pages.</t>
  </si>
  <si>
    <t>v15.1</t>
  </si>
  <si>
    <t>Added calculated 2015 amounts to 'WPI All Years', 'Schedule 3A All Years', 'Scale of Entitlements' pages.</t>
  </si>
  <si>
    <t>Author</t>
  </si>
  <si>
    <t>Maureen Barrett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</si>
</sst>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44" formatCode="_-&quot;$&quot;* #,##0.00_-;\-&quot;$&quot;* #,##0.00_-;_-&quot;$&quot;* &quot;-&quot;??_-;_-@_-"/>
    <numFmt numFmtId="164" formatCode="&quot;$&quot;#,##0"/>
    <numFmt numFmtId="165" formatCode="0.0%"/>
    <numFmt numFmtId="166" formatCode="&quot;$&quot;#,##0.00"/>
    <numFmt numFmtId="167" formatCode="&quot;$&quot;#,##0.0"/>
    <numFmt numFmtId="168" formatCode="dd/mm/yyyy"/>
  </numFmts>
  <fonts count="40" x14ac:knownFonts="1">
    <font>
      <sz val="10"/>
      <name val="Arial"/>
    </font>
    <font>
      <sz val="10"/>
      <name val="Arial"/>
      <family val="2"/>
    </font>
    <font>
      <sz val="8"/>
      <name val="Times New Roman"/>
      <family val="1"/>
    </font>
    <font>
      <sz val="8"/>
      <name val="Arial"/>
      <family val="2"/>
    </font>
    <font>
      <b/>
      <sz val="10"/>
      <name val="Arial"/>
      <family val="2"/>
    </font>
    <font>
      <sz val="8"/>
      <color indexed="81"/>
      <name val="Tahoma"/>
      <family val="2"/>
    </font>
    <font>
      <sz val="10"/>
      <color indexed="9"/>
      <name val="Arial"/>
      <family val="2"/>
    </font>
    <font>
      <b/>
      <sz val="10"/>
      <color indexed="9"/>
      <name val="Arial"/>
      <family val="2"/>
    </font>
    <font>
      <b/>
      <sz val="10"/>
      <color indexed="9"/>
      <name val="Arial"/>
      <family val="2"/>
    </font>
    <font>
      <b/>
      <sz val="12"/>
      <color indexed="9"/>
      <name val="Arial"/>
      <family val="2"/>
    </font>
    <font>
      <b/>
      <sz val="10"/>
      <color indexed="53"/>
      <name val="Arial"/>
      <family val="2"/>
    </font>
    <font>
      <b/>
      <sz val="10"/>
      <color indexed="53"/>
      <name val="Arial"/>
      <family val="2"/>
    </font>
    <font>
      <b/>
      <sz val="11"/>
      <color indexed="53"/>
      <name val="Arial Narrow"/>
      <family val="2"/>
    </font>
    <font>
      <b/>
      <sz val="14"/>
      <color indexed="9"/>
      <name val="Arial"/>
      <family val="2"/>
    </font>
    <font>
      <sz val="10"/>
      <color indexed="9"/>
      <name val="Arial Narrow"/>
      <family val="2"/>
    </font>
    <font>
      <sz val="10"/>
      <color indexed="9"/>
      <name val="Arial"/>
      <family val="2"/>
    </font>
    <font>
      <b/>
      <sz val="10"/>
      <color indexed="9"/>
      <name val="Arial Narrow"/>
      <family val="2"/>
    </font>
    <font>
      <sz val="10"/>
      <name val="Arial"/>
      <family val="2"/>
    </font>
    <font>
      <sz val="10"/>
      <name val="Times New Roman"/>
      <family val="1"/>
    </font>
    <font>
      <sz val="10"/>
      <name val="Arial"/>
      <family val="2"/>
    </font>
    <font>
      <sz val="10"/>
      <color indexed="10"/>
      <name val="Arial"/>
      <family val="2"/>
    </font>
    <font>
      <b/>
      <sz val="8"/>
      <color indexed="8"/>
      <name val="Tahoma"/>
      <family val="2"/>
    </font>
    <font>
      <sz val="10"/>
      <color indexed="8"/>
      <name val="Tahoma"/>
      <family val="2"/>
    </font>
    <font>
      <sz val="8"/>
      <color indexed="8"/>
      <name val="Tahoma"/>
      <family val="2"/>
    </font>
    <font>
      <b/>
      <sz val="8"/>
      <color indexed="9"/>
      <name val="Tahoma"/>
      <family val="2"/>
    </font>
    <font>
      <b/>
      <sz val="10"/>
      <color indexed="9"/>
      <name val="Tahoma"/>
      <family val="2"/>
    </font>
    <font>
      <b/>
      <sz val="10"/>
      <color indexed="8"/>
      <name val="Tahoma"/>
      <family val="2"/>
    </font>
    <font>
      <sz val="10"/>
      <name val="Arial"/>
      <family val="2"/>
    </font>
    <font>
      <sz val="8"/>
      <color indexed="8"/>
      <name val="Arial"/>
      <family val="2"/>
    </font>
    <font>
      <sz val="6.8"/>
      <color indexed="8"/>
      <name val="Tahoma"/>
      <family val="2"/>
    </font>
    <font>
      <b/>
      <u/>
      <sz val="8"/>
      <color indexed="8"/>
      <name val="Tahoma"/>
      <family val="2"/>
    </font>
    <font>
      <sz val="8"/>
      <name val="Arial"/>
      <family val="2"/>
    </font>
    <font>
      <sz val="10"/>
      <name val="Arial"/>
    </font>
    <font>
      <b/>
      <sz val="9"/>
      <color rgb="FF000000"/>
      <name val="Arial"/>
      <family val="2"/>
    </font>
    <font>
      <sz val="8.5"/>
      <color theme="1"/>
      <name val="Verdana"/>
      <family val="2"/>
    </font>
    <font>
      <sz val="8"/>
      <color rgb="FF000000"/>
      <name val="Arial"/>
      <family val="2"/>
    </font>
    <font>
      <sz val="10"/>
      <color rgb="FFCCCCFF"/>
      <name val="Arial"/>
      <family val="2"/>
    </font>
    <font>
      <sz val="8.5"/>
      <color rgb="FF000000"/>
      <name val="Verdana"/>
      <family val="2"/>
    </font>
    <font>
      <sz val="8"/>
      <color rgb="FF000000"/>
      <name val="Verdana"/>
      <family val="2"/>
    </font>
    <font>
      <b/>
      <sz val="10"/>
      <color rgb="FF000000"/>
      <name val="Arial"/>
      <family val="2"/>
    </font>
  </fonts>
  <fills count="12">
    <fill>
      <patternFill patternType="none"/>
    </fill>
    <fill>
      <patternFill patternType="gray125"/>
    </fill>
    <fill>
      <patternFill patternType="solid">
        <fgColor indexed="44"/>
        <bgColor indexed="62"/>
      </patternFill>
    </fill>
    <fill>
      <patternFill patternType="solid">
        <fgColor indexed="62"/>
        <bgColor indexed="64"/>
      </patternFill>
    </fill>
    <fill>
      <patternFill patternType="solid">
        <fgColor indexed="62"/>
        <bgColor indexed="62"/>
      </patternFill>
    </fill>
    <fill>
      <patternFill patternType="solid">
        <fgColor indexed="31"/>
        <bgColor indexed="62"/>
      </patternFill>
    </fill>
    <fill>
      <patternFill patternType="solid">
        <fgColor indexed="31"/>
        <bgColor indexed="64"/>
      </patternFill>
    </fill>
    <fill>
      <patternFill patternType="solid">
        <fgColor indexed="57"/>
        <bgColor indexed="62"/>
      </patternFill>
    </fill>
    <fill>
      <patternFill patternType="solid">
        <fgColor indexed="31"/>
        <bgColor indexed="31"/>
      </patternFill>
    </fill>
    <fill>
      <patternFill patternType="solid">
        <fgColor indexed="9"/>
        <bgColor indexed="64"/>
      </patternFill>
    </fill>
    <fill>
      <patternFill patternType="solid">
        <fgColor indexed="54"/>
        <bgColor indexed="64"/>
      </patternFill>
    </fill>
    <fill>
      <patternFill patternType="solid">
        <fgColor rgb="FFCCCC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53"/>
      </left>
      <right style="medium">
        <color indexed="53"/>
      </right>
      <top style="medium">
        <color indexed="53"/>
      </top>
      <bottom style="medium">
        <color indexed="53"/>
      </bottom>
      <diagonal/>
    </border>
    <border>
      <left style="medium">
        <color indexed="53"/>
      </left>
      <right style="medium">
        <color indexed="53"/>
      </right>
      <top/>
      <bottom/>
      <diagonal/>
    </border>
    <border>
      <left style="medium">
        <color indexed="53"/>
      </left>
      <right style="medium">
        <color indexed="53"/>
      </right>
      <top/>
      <bottom style="medium">
        <color indexed="5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31"/>
      </right>
      <top/>
      <bottom style="hair">
        <color indexed="31"/>
      </bottom>
      <diagonal/>
    </border>
    <border>
      <left style="thin">
        <color indexed="64"/>
      </left>
      <right style="hair">
        <color indexed="31"/>
      </right>
      <top style="hair">
        <color indexed="31"/>
      </top>
      <bottom style="hair">
        <color indexed="31"/>
      </bottom>
      <diagonal/>
    </border>
    <border>
      <left style="thin">
        <color indexed="64"/>
      </left>
      <right style="hair">
        <color indexed="31"/>
      </right>
      <top style="hair">
        <color indexed="31"/>
      </top>
      <bottom/>
      <diagonal/>
    </border>
    <border>
      <left style="hair">
        <color indexed="31"/>
      </left>
      <right style="thin">
        <color indexed="64"/>
      </right>
      <top/>
      <bottom style="hair">
        <color indexed="3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5">
    <xf numFmtId="0" fontId="0" fillId="0" borderId="0"/>
    <xf numFmtId="44" fontId="32" fillId="0" borderId="0" applyFont="0" applyFill="0" applyBorder="0" applyAlignment="0" applyProtection="0"/>
    <xf numFmtId="0" fontId="1" fillId="0" borderId="0"/>
    <xf numFmtId="9" fontId="1" fillId="0" borderId="0" applyFont="0" applyFill="0" applyBorder="0" applyAlignment="0" applyProtection="0"/>
    <xf numFmtId="9" fontId="32" fillId="0" borderId="0" applyFont="0" applyFill="0" applyBorder="0" applyAlignment="0" applyProtection="0"/>
  </cellStyleXfs>
  <cellXfs count="156">
    <xf numFmtId="0" fontId="0" fillId="0" borderId="0" xfId="0"/>
    <xf numFmtId="0" fontId="1" fillId="2" borderId="1" xfId="0" applyFont="1" applyFill="1" applyBorder="1" applyAlignment="1" applyProtection="1">
      <alignment horizontal="right"/>
      <protection locked="0"/>
    </xf>
    <xf numFmtId="166" fontId="1" fillId="2" borderId="1" xfId="0" applyNumberFormat="1" applyFont="1" applyFill="1" applyBorder="1" applyAlignment="1" applyProtection="1">
      <alignment horizontal="right"/>
      <protection locked="0"/>
    </xf>
    <xf numFmtId="0" fontId="6" fillId="3" borderId="0" xfId="0" applyFont="1" applyFill="1"/>
    <xf numFmtId="0" fontId="6" fillId="3" borderId="0" xfId="0" applyFont="1" applyFill="1" applyAlignment="1"/>
    <xf numFmtId="0" fontId="6" fillId="3" borderId="0" xfId="0" applyFont="1" applyFill="1" applyAlignment="1">
      <alignment wrapText="1"/>
    </xf>
    <xf numFmtId="0" fontId="8" fillId="3" borderId="0" xfId="0" applyFont="1" applyFill="1"/>
    <xf numFmtId="0" fontId="8" fillId="3" borderId="0" xfId="0" quotePrefix="1" applyFont="1" applyFill="1" applyAlignment="1">
      <alignment vertical="top"/>
    </xf>
    <xf numFmtId="0" fontId="8" fillId="3" borderId="0" xfId="0" quotePrefix="1" applyFont="1" applyFill="1" applyAlignment="1">
      <alignment vertical="top" wrapText="1"/>
    </xf>
    <xf numFmtId="0" fontId="9" fillId="3" borderId="0" xfId="0" applyFont="1" applyFill="1" applyAlignment="1">
      <alignment horizontal="left" vertical="center" wrapText="1"/>
    </xf>
    <xf numFmtId="0" fontId="6" fillId="3" borderId="0" xfId="0" applyFont="1" applyFill="1" applyAlignment="1">
      <alignment vertical="top" wrapText="1"/>
    </xf>
    <xf numFmtId="0" fontId="4" fillId="3" borderId="0" xfId="0" applyFont="1" applyFill="1"/>
    <xf numFmtId="0" fontId="8" fillId="3" borderId="0" xfId="0" quotePrefix="1" applyFont="1" applyFill="1" applyAlignment="1">
      <alignment wrapText="1"/>
    </xf>
    <xf numFmtId="1" fontId="6" fillId="4" borderId="1" xfId="0" applyNumberFormat="1" applyFont="1" applyFill="1" applyBorder="1" applyAlignment="1" applyProtection="1">
      <alignment horizontal="right" shrinkToFit="1"/>
      <protection hidden="1"/>
    </xf>
    <xf numFmtId="1" fontId="6" fillId="5" borderId="2" xfId="0" applyNumberFormat="1" applyFont="1" applyFill="1" applyBorder="1" applyAlignment="1" applyProtection="1">
      <alignment horizontal="right" shrinkToFit="1"/>
      <protection hidden="1"/>
    </xf>
    <xf numFmtId="3" fontId="6" fillId="4" borderId="1" xfId="0" applyNumberFormat="1" applyFont="1" applyFill="1" applyBorder="1" applyAlignment="1" applyProtection="1">
      <alignment horizontal="right"/>
      <protection hidden="1"/>
    </xf>
    <xf numFmtId="3" fontId="6" fillId="5" borderId="2" xfId="0" applyNumberFormat="1" applyFont="1" applyFill="1" applyBorder="1" applyAlignment="1" applyProtection="1">
      <alignment horizontal="right"/>
      <protection hidden="1"/>
    </xf>
    <xf numFmtId="3" fontId="6" fillId="4" borderId="3" xfId="0" applyNumberFormat="1" applyFont="1" applyFill="1" applyBorder="1" applyAlignment="1" applyProtection="1">
      <alignment horizontal="right" shrinkToFit="1"/>
      <protection hidden="1"/>
    </xf>
    <xf numFmtId="3" fontId="11" fillId="0" borderId="4" xfId="0" applyNumberFormat="1" applyFont="1" applyFill="1" applyBorder="1" applyAlignment="1" applyProtection="1">
      <alignment horizontal="right"/>
      <protection hidden="1"/>
    </xf>
    <xf numFmtId="3" fontId="11" fillId="6" borderId="5" xfId="0" applyNumberFormat="1" applyFont="1" applyFill="1" applyBorder="1" applyAlignment="1" applyProtection="1">
      <alignment horizontal="right"/>
      <protection hidden="1"/>
    </xf>
    <xf numFmtId="3" fontId="11" fillId="6" borderId="6" xfId="0" applyNumberFormat="1" applyFont="1" applyFill="1" applyBorder="1" applyAlignment="1" applyProtection="1">
      <alignment horizontal="right"/>
      <protection hidden="1"/>
    </xf>
    <xf numFmtId="14" fontId="0" fillId="0" borderId="0" xfId="0" applyNumberFormat="1"/>
    <xf numFmtId="0" fontId="0" fillId="0" borderId="0" xfId="0" applyNumberFormat="1"/>
    <xf numFmtId="0" fontId="20" fillId="4" borderId="0" xfId="0" applyFont="1" applyFill="1" applyBorder="1" applyAlignment="1" applyProtection="1">
      <protection hidden="1"/>
    </xf>
    <xf numFmtId="3" fontId="1" fillId="0" borderId="1" xfId="0" applyNumberFormat="1" applyFont="1" applyFill="1" applyBorder="1" applyAlignment="1" applyProtection="1">
      <alignment horizontal="right"/>
      <protection hidden="1"/>
    </xf>
    <xf numFmtId="3" fontId="1" fillId="0" borderId="2" xfId="0" applyNumberFormat="1" applyFont="1" applyFill="1" applyBorder="1" applyAlignment="1" applyProtection="1">
      <alignment horizontal="right"/>
      <protection hidden="1"/>
    </xf>
    <xf numFmtId="0" fontId="3" fillId="2" borderId="1" xfId="0" applyFont="1" applyFill="1" applyBorder="1" applyAlignment="1" applyProtection="1">
      <alignment horizontal="left" vertical="center" wrapText="1"/>
      <protection locked="0"/>
    </xf>
    <xf numFmtId="0" fontId="6" fillId="4" borderId="7" xfId="0" applyFont="1" applyFill="1" applyBorder="1" applyAlignment="1" applyProtection="1">
      <alignment vertical="center"/>
      <protection hidden="1"/>
    </xf>
    <xf numFmtId="0" fontId="13" fillId="4" borderId="8" xfId="0" applyFont="1" applyFill="1" applyBorder="1" applyAlignment="1" applyProtection="1">
      <alignment horizontal="left" vertical="center"/>
      <protection hidden="1"/>
    </xf>
    <xf numFmtId="0" fontId="9" fillId="4" borderId="8" xfId="0" applyFont="1" applyFill="1" applyBorder="1" applyAlignment="1" applyProtection="1">
      <alignment vertical="center"/>
      <protection hidden="1"/>
    </xf>
    <xf numFmtId="0" fontId="6" fillId="4" borderId="8" xfId="0" applyFont="1" applyFill="1" applyBorder="1" applyAlignment="1" applyProtection="1">
      <alignment vertical="center"/>
      <protection hidden="1"/>
    </xf>
    <xf numFmtId="0" fontId="6" fillId="4" borderId="9" xfId="0" applyFont="1" applyFill="1" applyBorder="1" applyAlignment="1" applyProtection="1">
      <alignment vertical="center"/>
      <protection hidden="1"/>
    </xf>
    <xf numFmtId="0" fontId="0" fillId="0" borderId="0" xfId="0" applyFill="1" applyAlignment="1" applyProtection="1">
      <alignment vertical="center"/>
      <protection hidden="1"/>
    </xf>
    <xf numFmtId="0" fontId="6" fillId="4" borderId="10" xfId="0" applyFont="1" applyFill="1" applyBorder="1" applyAlignment="1" applyProtection="1">
      <alignment vertical="center"/>
      <protection hidden="1"/>
    </xf>
    <xf numFmtId="0" fontId="15" fillId="4" borderId="0" xfId="0" applyFont="1" applyFill="1" applyBorder="1" applyAlignment="1" applyProtection="1">
      <alignment horizontal="left" vertical="center"/>
      <protection hidden="1"/>
    </xf>
    <xf numFmtId="0" fontId="6" fillId="4" borderId="0" xfId="0" applyFont="1" applyFill="1" applyBorder="1" applyAlignment="1" applyProtection="1">
      <alignment vertical="center"/>
      <protection hidden="1"/>
    </xf>
    <xf numFmtId="0" fontId="6" fillId="4" borderId="0" xfId="0" applyFont="1" applyFill="1" applyBorder="1" applyProtection="1">
      <protection hidden="1"/>
    </xf>
    <xf numFmtId="0" fontId="6" fillId="7" borderId="10" xfId="0" applyFont="1" applyFill="1" applyBorder="1" applyProtection="1">
      <protection hidden="1"/>
    </xf>
    <xf numFmtId="0" fontId="6" fillId="4" borderId="11" xfId="0" applyFont="1" applyFill="1" applyBorder="1" applyProtection="1">
      <protection hidden="1"/>
    </xf>
    <xf numFmtId="0" fontId="6" fillId="5" borderId="11" xfId="0" applyFont="1" applyFill="1" applyBorder="1" applyProtection="1">
      <protection hidden="1"/>
    </xf>
    <xf numFmtId="0" fontId="0" fillId="0" borderId="0" xfId="0" applyFill="1" applyProtection="1">
      <protection hidden="1"/>
    </xf>
    <xf numFmtId="0" fontId="6" fillId="5" borderId="10" xfId="0" applyFont="1" applyFill="1" applyBorder="1" applyProtection="1">
      <protection hidden="1"/>
    </xf>
    <xf numFmtId="0" fontId="6" fillId="5" borderId="0" xfId="0" applyFont="1" applyFill="1" applyBorder="1" applyProtection="1">
      <protection hidden="1"/>
    </xf>
    <xf numFmtId="0" fontId="6" fillId="5" borderId="12" xfId="0" applyFont="1" applyFill="1" applyBorder="1" applyProtection="1">
      <protection hidden="1"/>
    </xf>
    <xf numFmtId="0" fontId="0" fillId="0" borderId="0" xfId="0" applyFill="1" applyBorder="1" applyProtection="1">
      <protection hidden="1"/>
    </xf>
    <xf numFmtId="0" fontId="16" fillId="4" borderId="10" xfId="0" applyFont="1" applyFill="1" applyBorder="1" applyAlignment="1" applyProtection="1">
      <alignment vertical="center"/>
      <protection hidden="1"/>
    </xf>
    <xf numFmtId="0" fontId="1" fillId="5" borderId="2" xfId="0" applyFont="1" applyFill="1" applyBorder="1" applyAlignment="1" applyProtection="1">
      <alignment horizontal="right"/>
      <protection hidden="1"/>
    </xf>
    <xf numFmtId="0" fontId="14" fillId="4" borderId="10" xfId="0" applyFont="1" applyFill="1" applyBorder="1" applyProtection="1">
      <protection hidden="1"/>
    </xf>
    <xf numFmtId="14" fontId="1" fillId="5" borderId="2" xfId="0" applyNumberFormat="1" applyFont="1" applyFill="1" applyBorder="1" applyAlignment="1" applyProtection="1">
      <alignment horizontal="right"/>
      <protection hidden="1"/>
    </xf>
    <xf numFmtId="0" fontId="14" fillId="4" borderId="13" xfId="0" applyFont="1" applyFill="1" applyBorder="1" applyProtection="1">
      <protection hidden="1"/>
    </xf>
    <xf numFmtId="0" fontId="14" fillId="5" borderId="10" xfId="0" applyFont="1" applyFill="1" applyBorder="1" applyProtection="1">
      <protection hidden="1"/>
    </xf>
    <xf numFmtId="0" fontId="1" fillId="5" borderId="0" xfId="0" applyFont="1" applyFill="1" applyBorder="1" applyAlignment="1" applyProtection="1">
      <alignment horizontal="right"/>
      <protection hidden="1"/>
    </xf>
    <xf numFmtId="0" fontId="1" fillId="8" borderId="0" xfId="0" applyFont="1" applyFill="1" applyBorder="1" applyAlignment="1" applyProtection="1">
      <alignment horizontal="right"/>
      <protection hidden="1"/>
    </xf>
    <xf numFmtId="0" fontId="16" fillId="4" borderId="10" xfId="0" applyFont="1" applyFill="1" applyBorder="1" applyProtection="1">
      <protection hidden="1"/>
    </xf>
    <xf numFmtId="0" fontId="6" fillId="4" borderId="14" xfId="0" applyFont="1" applyFill="1" applyBorder="1" applyProtection="1">
      <protection hidden="1"/>
    </xf>
    <xf numFmtId="0" fontId="3" fillId="5" borderId="2" xfId="0" applyFont="1" applyFill="1" applyBorder="1" applyAlignment="1" applyProtection="1">
      <alignment horizontal="right" vertical="center" wrapText="1"/>
      <protection hidden="1"/>
    </xf>
    <xf numFmtId="0" fontId="14" fillId="4" borderId="10" xfId="0" applyFont="1" applyFill="1" applyBorder="1" applyAlignment="1" applyProtection="1">
      <alignment vertical="center"/>
      <protection hidden="1"/>
    </xf>
    <xf numFmtId="166" fontId="1" fillId="5" borderId="2" xfId="0" applyNumberFormat="1" applyFont="1" applyFill="1" applyBorder="1" applyAlignment="1" applyProtection="1">
      <alignment horizontal="right"/>
      <protection hidden="1"/>
    </xf>
    <xf numFmtId="0" fontId="1" fillId="5" borderId="15" xfId="0" applyFont="1" applyFill="1" applyBorder="1" applyAlignment="1" applyProtection="1">
      <alignment horizontal="right"/>
      <protection hidden="1"/>
    </xf>
    <xf numFmtId="0" fontId="6" fillId="4" borderId="10" xfId="0" applyFont="1" applyFill="1" applyBorder="1" applyProtection="1">
      <protection hidden="1"/>
    </xf>
    <xf numFmtId="0" fontId="7" fillId="4" borderId="10" xfId="0" applyFont="1" applyFill="1" applyBorder="1" applyAlignment="1" applyProtection="1">
      <alignment vertical="center"/>
      <protection hidden="1"/>
    </xf>
    <xf numFmtId="0" fontId="6" fillId="4" borderId="0" xfId="0" applyFont="1" applyFill="1" applyBorder="1" applyAlignment="1" applyProtection="1">
      <alignment horizontal="right"/>
      <protection hidden="1"/>
    </xf>
    <xf numFmtId="0" fontId="6" fillId="4" borderId="12" xfId="0" applyFont="1" applyFill="1" applyBorder="1" applyAlignment="1" applyProtection="1">
      <alignment horizontal="right"/>
      <protection hidden="1"/>
    </xf>
    <xf numFmtId="0" fontId="0" fillId="3" borderId="10" xfId="0" applyFill="1" applyBorder="1" applyProtection="1">
      <protection hidden="1"/>
    </xf>
    <xf numFmtId="0" fontId="12" fillId="3" borderId="0" xfId="0" applyFont="1" applyFill="1" applyBorder="1" applyAlignment="1" applyProtection="1">
      <alignment wrapText="1"/>
      <protection hidden="1"/>
    </xf>
    <xf numFmtId="0" fontId="0" fillId="3" borderId="0" xfId="0" applyFill="1" applyBorder="1" applyProtection="1">
      <protection hidden="1"/>
    </xf>
    <xf numFmtId="0" fontId="0" fillId="3" borderId="12" xfId="0" applyFill="1" applyBorder="1" applyProtection="1">
      <protection hidden="1"/>
    </xf>
    <xf numFmtId="0" fontId="0" fillId="3" borderId="16" xfId="0" applyFill="1" applyBorder="1" applyProtection="1">
      <protection hidden="1"/>
    </xf>
    <xf numFmtId="0" fontId="0" fillId="3" borderId="17" xfId="0" applyFill="1" applyBorder="1" applyProtection="1">
      <protection hidden="1"/>
    </xf>
    <xf numFmtId="0" fontId="0" fillId="3" borderId="18" xfId="0" applyFill="1" applyBorder="1" applyProtection="1">
      <protection hidden="1"/>
    </xf>
    <xf numFmtId="0" fontId="4" fillId="0" borderId="0" xfId="0" applyFont="1" applyAlignment="1" applyProtection="1">
      <alignment horizontal="left"/>
      <protection hidden="1"/>
    </xf>
    <xf numFmtId="0" fontId="17" fillId="0" borderId="0" xfId="0" applyFont="1" applyProtection="1">
      <protection hidden="1"/>
    </xf>
    <xf numFmtId="0" fontId="0" fillId="0" borderId="0" xfId="0" applyProtection="1">
      <protection hidden="1"/>
    </xf>
    <xf numFmtId="14" fontId="17" fillId="0" borderId="0" xfId="0" applyNumberFormat="1" applyFont="1" applyProtection="1">
      <protection hidden="1"/>
    </xf>
    <xf numFmtId="14" fontId="17" fillId="0" borderId="0" xfId="0" applyNumberFormat="1" applyFont="1" applyFill="1" applyBorder="1" applyProtection="1">
      <protection hidden="1"/>
    </xf>
    <xf numFmtId="14" fontId="17" fillId="0" borderId="0" xfId="0" applyNumberFormat="1" applyFont="1" applyFill="1" applyBorder="1" applyAlignment="1" applyProtection="1">
      <alignment horizontal="right"/>
      <protection hidden="1"/>
    </xf>
    <xf numFmtId="0" fontId="17" fillId="0" borderId="0" xfId="0" applyFont="1" applyFill="1" applyBorder="1" applyProtection="1">
      <protection hidden="1"/>
    </xf>
    <xf numFmtId="0" fontId="17" fillId="0" borderId="0" xfId="0" applyFont="1" applyBorder="1" applyProtection="1">
      <protection hidden="1"/>
    </xf>
    <xf numFmtId="0" fontId="18" fillId="0" borderId="0" xfId="0" applyFont="1" applyBorder="1" applyProtection="1">
      <protection hidden="1"/>
    </xf>
    <xf numFmtId="0" fontId="19" fillId="0" borderId="0" xfId="0" applyFont="1" applyFill="1" applyBorder="1" applyProtection="1">
      <protection hidden="1"/>
    </xf>
    <xf numFmtId="14" fontId="1" fillId="0" borderId="0" xfId="0" applyNumberFormat="1" applyFont="1" applyFill="1" applyBorder="1" applyAlignment="1" applyProtection="1">
      <alignment horizontal="right"/>
      <protection hidden="1"/>
    </xf>
    <xf numFmtId="0" fontId="2" fillId="0" borderId="0" xfId="0" applyFont="1" applyBorder="1" applyProtection="1">
      <protection hidden="1"/>
    </xf>
    <xf numFmtId="0" fontId="3" fillId="0" borderId="0" xfId="0" applyFont="1" applyFill="1" applyBorder="1" applyProtection="1">
      <protection hidden="1"/>
    </xf>
    <xf numFmtId="0" fontId="0" fillId="0" borderId="0" xfId="0" applyBorder="1" applyProtection="1">
      <protection hidden="1"/>
    </xf>
    <xf numFmtId="3" fontId="0" fillId="0" borderId="0" xfId="0" applyNumberFormat="1" applyFill="1" applyBorder="1" applyProtection="1">
      <protection hidden="1"/>
    </xf>
    <xf numFmtId="3" fontId="0" fillId="0" borderId="0" xfId="0" applyNumberFormat="1" applyProtection="1">
      <protection hidden="1"/>
    </xf>
    <xf numFmtId="0" fontId="6" fillId="4" borderId="0" xfId="0" applyFont="1" applyFill="1" applyBorder="1" applyAlignment="1" applyProtection="1">
      <alignment horizontal="right" indent="1"/>
      <protection hidden="1"/>
    </xf>
    <xf numFmtId="0" fontId="6" fillId="4" borderId="19" xfId="0" applyFont="1" applyFill="1" applyBorder="1" applyAlignment="1" applyProtection="1">
      <alignment horizontal="right" indent="1"/>
      <protection hidden="1"/>
    </xf>
    <xf numFmtId="14" fontId="1" fillId="5" borderId="11" xfId="0" applyNumberFormat="1" applyFont="1" applyFill="1" applyBorder="1" applyAlignment="1" applyProtection="1">
      <alignment horizontal="right"/>
      <protection hidden="1"/>
    </xf>
    <xf numFmtId="14" fontId="1" fillId="5" borderId="0" xfId="0" applyNumberFormat="1" applyFont="1" applyFill="1" applyBorder="1" applyAlignment="1" applyProtection="1">
      <alignment horizontal="right"/>
      <protection hidden="1"/>
    </xf>
    <xf numFmtId="1" fontId="6" fillId="4" borderId="20" xfId="0" applyNumberFormat="1" applyFont="1" applyFill="1" applyBorder="1" applyAlignment="1" applyProtection="1">
      <alignment horizontal="right" shrinkToFit="1"/>
      <protection hidden="1"/>
    </xf>
    <xf numFmtId="3" fontId="6" fillId="4" borderId="20" xfId="0" applyNumberFormat="1" applyFont="1" applyFill="1" applyBorder="1" applyAlignment="1" applyProtection="1">
      <alignment horizontal="right"/>
      <protection hidden="1"/>
    </xf>
    <xf numFmtId="0" fontId="15" fillId="4" borderId="0" xfId="0" applyFont="1" applyFill="1" applyBorder="1" applyProtection="1">
      <protection hidden="1"/>
    </xf>
    <xf numFmtId="3" fontId="6" fillId="4" borderId="21" xfId="0" applyNumberFormat="1" applyFont="1" applyFill="1" applyBorder="1" applyAlignment="1" applyProtection="1">
      <alignment horizontal="right" shrinkToFit="1"/>
      <protection hidden="1"/>
    </xf>
    <xf numFmtId="0" fontId="10" fillId="4" borderId="0" xfId="0" applyFont="1" applyFill="1" applyBorder="1" applyProtection="1">
      <protection hidden="1"/>
    </xf>
    <xf numFmtId="0" fontId="22" fillId="9" borderId="0" xfId="0" applyFont="1" applyFill="1" applyAlignment="1">
      <alignment vertical="center"/>
    </xf>
    <xf numFmtId="3" fontId="24" fillId="10" borderId="1" xfId="0" applyNumberFormat="1" applyFont="1" applyFill="1" applyBorder="1" applyAlignment="1">
      <alignment horizontal="center" vertical="center" wrapText="1"/>
    </xf>
    <xf numFmtId="1" fontId="24" fillId="10" borderId="1" xfId="3" applyNumberFormat="1" applyFont="1" applyFill="1" applyBorder="1" applyAlignment="1">
      <alignment horizontal="center" vertical="center" wrapText="1"/>
    </xf>
    <xf numFmtId="3" fontId="23" fillId="9" borderId="22" xfId="0" applyNumberFormat="1" applyFont="1" applyFill="1" applyBorder="1" applyAlignment="1">
      <alignment horizontal="center" vertical="center"/>
    </xf>
    <xf numFmtId="3" fontId="23" fillId="9" borderId="23" xfId="0" applyNumberFormat="1" applyFont="1" applyFill="1" applyBorder="1" applyAlignment="1">
      <alignment horizontal="center" vertical="center"/>
    </xf>
    <xf numFmtId="0" fontId="22" fillId="10" borderId="0" xfId="0" applyFont="1" applyFill="1" applyAlignment="1">
      <alignment vertical="center"/>
    </xf>
    <xf numFmtId="0" fontId="25" fillId="10" borderId="0" xfId="0" applyFont="1" applyFill="1" applyAlignment="1">
      <alignment vertical="center"/>
    </xf>
    <xf numFmtId="0" fontId="24" fillId="10" borderId="0" xfId="0" applyFont="1" applyFill="1" applyAlignment="1">
      <alignment vertical="center"/>
    </xf>
    <xf numFmtId="0" fontId="25" fillId="9" borderId="0" xfId="0" applyFont="1" applyFill="1" applyAlignment="1">
      <alignment vertical="center"/>
    </xf>
    <xf numFmtId="0" fontId="21" fillId="9" borderId="0" xfId="0" applyFont="1" applyFill="1" applyAlignment="1">
      <alignment vertical="center"/>
    </xf>
    <xf numFmtId="0" fontId="26" fillId="9" borderId="0" xfId="0" applyFont="1" applyFill="1" applyAlignment="1">
      <alignment vertical="center"/>
    </xf>
    <xf numFmtId="0" fontId="30" fillId="9" borderId="0" xfId="0" applyFont="1" applyFill="1" applyAlignment="1">
      <alignment vertical="center"/>
    </xf>
    <xf numFmtId="1" fontId="24" fillId="10" borderId="1" xfId="0" applyNumberFormat="1" applyFont="1" applyFill="1" applyBorder="1" applyAlignment="1">
      <alignment horizontal="center" vertical="center" wrapText="1"/>
    </xf>
    <xf numFmtId="167" fontId="28" fillId="0" borderId="0" xfId="0" applyNumberFormat="1" applyFont="1" applyBorder="1" applyAlignment="1">
      <alignment horizontal="right" indent="1"/>
    </xf>
    <xf numFmtId="3" fontId="23" fillId="9" borderId="24" xfId="0" applyNumberFormat="1" applyFont="1" applyFill="1" applyBorder="1" applyAlignment="1">
      <alignment horizontal="center" vertical="center"/>
    </xf>
    <xf numFmtId="0" fontId="22" fillId="9" borderId="14" xfId="0" applyFont="1" applyFill="1" applyBorder="1" applyAlignment="1">
      <alignment vertical="center"/>
    </xf>
    <xf numFmtId="165" fontId="23" fillId="9" borderId="25" xfId="3" applyNumberFormat="1" applyFont="1" applyFill="1" applyBorder="1" applyAlignment="1">
      <alignment horizontal="center"/>
    </xf>
    <xf numFmtId="49" fontId="1" fillId="2" borderId="1" xfId="0" applyNumberFormat="1" applyFont="1" applyFill="1" applyBorder="1" applyAlignment="1" applyProtection="1">
      <alignment horizontal="right"/>
      <protection locked="0"/>
    </xf>
    <xf numFmtId="0" fontId="4" fillId="6" borderId="0" xfId="0" applyFont="1" applyFill="1" applyAlignment="1">
      <alignment vertical="center"/>
    </xf>
    <xf numFmtId="0" fontId="1" fillId="0" borderId="0" xfId="0" applyFont="1" applyAlignment="1">
      <alignment vertical="center"/>
    </xf>
    <xf numFmtId="0" fontId="1" fillId="6" borderId="0" xfId="0" applyFont="1" applyFill="1" applyAlignment="1">
      <alignment vertical="center"/>
    </xf>
    <xf numFmtId="0" fontId="4"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top"/>
    </xf>
    <xf numFmtId="14" fontId="1" fillId="0" borderId="0" xfId="0" applyNumberFormat="1" applyFont="1" applyAlignment="1">
      <alignment horizontal="left" vertical="top"/>
    </xf>
    <xf numFmtId="14" fontId="1" fillId="0" borderId="0" xfId="0" applyNumberFormat="1" applyFont="1" applyAlignment="1">
      <alignment horizontal="left" vertical="center"/>
    </xf>
    <xf numFmtId="0" fontId="1" fillId="0" borderId="0" xfId="0" applyFont="1" applyAlignment="1">
      <alignment horizontal="left" vertical="center" wrapText="1"/>
    </xf>
    <xf numFmtId="0" fontId="33" fillId="11" borderId="26" xfId="0" applyFont="1" applyFill="1" applyBorder="1" applyAlignment="1">
      <alignment vertical="center" wrapText="1"/>
    </xf>
    <xf numFmtId="0" fontId="33" fillId="11" borderId="27" xfId="0" applyFont="1" applyFill="1" applyBorder="1" applyAlignment="1">
      <alignment horizontal="center" vertical="center" wrapText="1"/>
    </xf>
    <xf numFmtId="0" fontId="34" fillId="0" borderId="28" xfId="0" applyFont="1" applyBorder="1" applyAlignment="1">
      <alignment vertical="center" wrapText="1"/>
    </xf>
    <xf numFmtId="6" fontId="34" fillId="0" borderId="18" xfId="0" applyNumberFormat="1" applyFont="1" applyBorder="1" applyAlignment="1">
      <alignment vertical="center" wrapText="1"/>
    </xf>
    <xf numFmtId="6" fontId="34" fillId="0" borderId="18" xfId="0" applyNumberFormat="1" applyFont="1" applyBorder="1" applyAlignment="1">
      <alignment vertical="center"/>
    </xf>
    <xf numFmtId="0" fontId="33" fillId="11" borderId="27" xfId="0" applyFont="1" applyFill="1" applyBorder="1" applyAlignment="1">
      <alignment vertical="center" wrapText="1"/>
    </xf>
    <xf numFmtId="6" fontId="34" fillId="0" borderId="18" xfId="0" applyNumberFormat="1" applyFont="1" applyBorder="1" applyAlignment="1">
      <alignment horizontal="right" vertical="center"/>
    </xf>
    <xf numFmtId="6" fontId="34" fillId="0" borderId="18" xfId="0" applyNumberFormat="1" applyFont="1" applyBorder="1" applyAlignment="1">
      <alignment horizontal="right" vertical="center" wrapText="1"/>
    </xf>
    <xf numFmtId="6" fontId="35" fillId="0" borderId="18" xfId="0" applyNumberFormat="1" applyFont="1" applyBorder="1" applyAlignment="1">
      <alignment horizontal="right" vertical="center" wrapText="1"/>
    </xf>
    <xf numFmtId="168" fontId="1" fillId="2" borderId="1" xfId="0" applyNumberFormat="1" applyFont="1" applyFill="1" applyBorder="1" applyAlignment="1" applyProtection="1">
      <alignment horizontal="right"/>
      <protection locked="0"/>
    </xf>
    <xf numFmtId="0" fontId="36" fillId="5" borderId="15" xfId="0" applyFont="1" applyFill="1" applyBorder="1" applyAlignment="1" applyProtection="1">
      <alignment horizontal="right"/>
      <protection hidden="1"/>
    </xf>
    <xf numFmtId="0" fontId="1" fillId="0" borderId="0" xfId="0" applyFont="1" applyFill="1" applyProtection="1">
      <protection hidden="1"/>
    </xf>
    <xf numFmtId="0" fontId="1" fillId="0" borderId="0" xfId="0" applyFont="1"/>
    <xf numFmtId="164" fontId="0" fillId="0" borderId="0" xfId="0" applyNumberFormat="1"/>
    <xf numFmtId="0" fontId="1" fillId="0" borderId="0" xfId="2"/>
    <xf numFmtId="0" fontId="7" fillId="3" borderId="0" xfId="0" applyFont="1" applyFill="1"/>
    <xf numFmtId="0" fontId="7" fillId="3" borderId="0" xfId="0" applyFont="1" applyFill="1" applyAlignment="1">
      <alignment vertical="top"/>
    </xf>
    <xf numFmtId="0" fontId="6" fillId="4" borderId="0" xfId="0" applyFont="1" applyFill="1" applyBorder="1" applyAlignment="1" applyProtection="1">
      <alignment horizontal="left" vertical="center"/>
      <protection hidden="1"/>
    </xf>
    <xf numFmtId="0" fontId="7" fillId="3" borderId="0" xfId="0" quotePrefix="1" applyFont="1" applyFill="1"/>
    <xf numFmtId="168" fontId="6" fillId="7" borderId="0" xfId="0" applyNumberFormat="1" applyFont="1" applyFill="1" applyBorder="1" applyAlignment="1" applyProtection="1">
      <alignment horizontal="left" indent="1"/>
      <protection hidden="1"/>
    </xf>
    <xf numFmtId="0" fontId="6" fillId="4" borderId="0" xfId="0" applyFont="1" applyFill="1" applyBorder="1" applyAlignment="1" applyProtection="1">
      <alignment horizontal="left" indent="8"/>
      <protection hidden="1"/>
    </xf>
    <xf numFmtId="0" fontId="6" fillId="4" borderId="19" xfId="0" applyFont="1" applyFill="1" applyBorder="1" applyAlignment="1" applyProtection="1">
      <alignment horizontal="left" indent="8"/>
      <protection hidden="1"/>
    </xf>
    <xf numFmtId="0" fontId="6" fillId="4" borderId="0" xfId="0" applyFont="1" applyFill="1" applyBorder="1" applyAlignment="1" applyProtection="1">
      <alignment horizontal="left" vertical="center" indent="8"/>
      <protection hidden="1"/>
    </xf>
    <xf numFmtId="0" fontId="6" fillId="4" borderId="14" xfId="0" applyFont="1" applyFill="1" applyBorder="1" applyAlignment="1" applyProtection="1">
      <alignment horizontal="left" indent="8"/>
      <protection hidden="1"/>
    </xf>
    <xf numFmtId="0" fontId="6" fillId="4" borderId="11" xfId="0" applyFont="1" applyFill="1" applyBorder="1" applyAlignment="1" applyProtection="1">
      <alignment horizontal="center"/>
      <protection hidden="1"/>
    </xf>
    <xf numFmtId="6" fontId="37" fillId="0" borderId="18" xfId="0" applyNumberFormat="1" applyFont="1" applyBorder="1" applyAlignment="1">
      <alignment vertical="center" wrapText="1"/>
    </xf>
    <xf numFmtId="6" fontId="38" fillId="0" borderId="18" xfId="0" applyNumberFormat="1" applyFont="1" applyBorder="1" applyAlignment="1">
      <alignment vertical="center" wrapText="1"/>
    </xf>
    <xf numFmtId="0" fontId="9" fillId="2" borderId="29" xfId="0" applyFont="1" applyFill="1" applyBorder="1" applyAlignment="1" applyProtection="1">
      <alignment horizontal="left" vertical="center"/>
      <protection locked="0"/>
    </xf>
    <xf numFmtId="0" fontId="9" fillId="2" borderId="15" xfId="0" applyFont="1" applyFill="1" applyBorder="1" applyAlignment="1" applyProtection="1">
      <alignment horizontal="left" vertical="center"/>
      <protection locked="0"/>
    </xf>
    <xf numFmtId="0" fontId="9" fillId="2" borderId="20" xfId="0" applyFont="1" applyFill="1" applyBorder="1" applyAlignment="1" applyProtection="1">
      <alignment horizontal="left" vertical="center"/>
      <protection locked="0"/>
    </xf>
    <xf numFmtId="0" fontId="23" fillId="9" borderId="0" xfId="0" applyFont="1" applyFill="1" applyAlignment="1">
      <alignment vertical="center" wrapText="1"/>
    </xf>
    <xf numFmtId="0" fontId="27" fillId="0" borderId="0" xfId="0" applyFont="1" applyAlignment="1">
      <alignment vertical="center" wrapText="1"/>
    </xf>
    <xf numFmtId="0" fontId="0" fillId="0" borderId="0" xfId="0" applyAlignment="1">
      <alignment vertical="center" wrapText="1"/>
    </xf>
    <xf numFmtId="0" fontId="23" fillId="9" borderId="0" xfId="0" applyFont="1" applyFill="1" applyAlignment="1">
      <alignment horizontal="left" vertical="top" wrapText="1"/>
    </xf>
  </cellXfs>
  <cellStyles count="5">
    <cellStyle name="Currency 2" xfId="1"/>
    <cellStyle name="Normal" xfId="0" builtinId="0"/>
    <cellStyle name="Normal 2" xfId="2"/>
    <cellStyle name="Percent" xfId="3" builtinId="5"/>
    <cellStyle name="Percent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sng" strike="noStrike" baseline="0">
                <a:solidFill>
                  <a:srgbClr val="000000"/>
                </a:solidFill>
                <a:latin typeface="Tahoma"/>
                <a:ea typeface="Tahoma"/>
                <a:cs typeface="Tahoma"/>
              </a:defRPr>
            </a:pPr>
            <a:r>
              <a:rPr lang="en-AU"/>
              <a:t>Scale of Entitlements</a:t>
            </a:r>
          </a:p>
        </c:rich>
      </c:tx>
      <c:layout>
        <c:manualLayout>
          <c:xMode val="edge"/>
          <c:yMode val="edge"/>
          <c:x val="0.3951476775974927"/>
          <c:y val="3.5820895522388062E-2"/>
        </c:manualLayout>
      </c:layout>
      <c:overlay val="0"/>
      <c:spPr>
        <a:noFill/>
        <a:ln w="25400">
          <a:noFill/>
        </a:ln>
      </c:spPr>
    </c:title>
    <c:autoTitleDeleted val="0"/>
    <c:plotArea>
      <c:layout>
        <c:manualLayout>
          <c:layoutTarget val="inner"/>
          <c:xMode val="edge"/>
          <c:yMode val="edge"/>
          <c:x val="0.10745243061872987"/>
          <c:y val="0.18507462686567164"/>
          <c:w val="0.83015668171567081"/>
          <c:h val="0.6656716417910451"/>
        </c:manualLayout>
      </c:layout>
      <c:areaChart>
        <c:grouping val="stacked"/>
        <c:varyColors val="0"/>
        <c:ser>
          <c:idx val="1"/>
          <c:order val="0"/>
          <c:tx>
            <c:strRef>
              <c:f>'Scale of Entitlements'!$D$11</c:f>
              <c:strCache>
                <c:ptCount val="1"/>
                <c:pt idx="0">
                  <c:v>% of prescribed sum 2015</c:v>
                </c:pt>
              </c:strCache>
            </c:strRef>
          </c:tx>
          <c:spPr>
            <a:solidFill>
              <a:srgbClr val="666699"/>
            </a:solidFill>
            <a:ln w="25400">
              <a:noFill/>
            </a:ln>
          </c:spPr>
          <c:cat>
            <c:numRef>
              <c:f>'Scale of Entitlements'!$B$12:$B$112</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cat>
          <c:val>
            <c:numRef>
              <c:f>'Scale of Entitlements'!$D$12:$D$112</c:f>
              <c:numCache>
                <c:formatCode>0.0%</c:formatCode>
                <c:ptCount val="101"/>
                <c:pt idx="0">
                  <c:v>0</c:v>
                </c:pt>
                <c:pt idx="1">
                  <c:v>0</c:v>
                </c:pt>
                <c:pt idx="2">
                  <c:v>0</c:v>
                </c:pt>
                <c:pt idx="3">
                  <c:v>0</c:v>
                </c:pt>
                <c:pt idx="4">
                  <c:v>0</c:v>
                </c:pt>
                <c:pt idx="5">
                  <c:v>2.5000000000000001E-2</c:v>
                </c:pt>
                <c:pt idx="6">
                  <c:v>2.9000000000000001E-2</c:v>
                </c:pt>
                <c:pt idx="7">
                  <c:v>3.2000000000000001E-2</c:v>
                </c:pt>
                <c:pt idx="8">
                  <c:v>3.5999999999999997E-2</c:v>
                </c:pt>
                <c:pt idx="9">
                  <c:v>0.04</c:v>
                </c:pt>
                <c:pt idx="10">
                  <c:v>4.3999999999999997E-2</c:v>
                </c:pt>
                <c:pt idx="11">
                  <c:v>4.8000000000000001E-2</c:v>
                </c:pt>
                <c:pt idx="12">
                  <c:v>5.1999999999999998E-2</c:v>
                </c:pt>
                <c:pt idx="13">
                  <c:v>5.7000000000000002E-2</c:v>
                </c:pt>
                <c:pt idx="14">
                  <c:v>6.2E-2</c:v>
                </c:pt>
                <c:pt idx="15">
                  <c:v>6.7000000000000004E-2</c:v>
                </c:pt>
                <c:pt idx="16">
                  <c:v>7.1999999999999995E-2</c:v>
                </c:pt>
                <c:pt idx="17">
                  <c:v>7.8E-2</c:v>
                </c:pt>
                <c:pt idx="18">
                  <c:v>8.4000000000000005E-2</c:v>
                </c:pt>
                <c:pt idx="19">
                  <c:v>0.09</c:v>
                </c:pt>
                <c:pt idx="20">
                  <c:v>9.7000000000000003E-2</c:v>
                </c:pt>
                <c:pt idx="21">
                  <c:v>0.104</c:v>
                </c:pt>
                <c:pt idx="22">
                  <c:v>0.112</c:v>
                </c:pt>
                <c:pt idx="23">
                  <c:v>0.12</c:v>
                </c:pt>
                <c:pt idx="24">
                  <c:v>0.128</c:v>
                </c:pt>
                <c:pt idx="25">
                  <c:v>0.13700000000000001</c:v>
                </c:pt>
                <c:pt idx="26">
                  <c:v>0.14599999999999999</c:v>
                </c:pt>
                <c:pt idx="27">
                  <c:v>0.156</c:v>
                </c:pt>
                <c:pt idx="28">
                  <c:v>0.16600000000000001</c:v>
                </c:pt>
                <c:pt idx="29">
                  <c:v>0.17599999999999999</c:v>
                </c:pt>
                <c:pt idx="30">
                  <c:v>0.188</c:v>
                </c:pt>
                <c:pt idx="31">
                  <c:v>0.19900000000000001</c:v>
                </c:pt>
                <c:pt idx="32">
                  <c:v>0.21099999999999999</c:v>
                </c:pt>
                <c:pt idx="33">
                  <c:v>0.224</c:v>
                </c:pt>
                <c:pt idx="34">
                  <c:v>0.23699999999999999</c:v>
                </c:pt>
                <c:pt idx="35">
                  <c:v>0.25</c:v>
                </c:pt>
                <c:pt idx="36">
                  <c:v>0.26400000000000001</c:v>
                </c:pt>
                <c:pt idx="37">
                  <c:v>0.27900000000000003</c:v>
                </c:pt>
                <c:pt idx="38">
                  <c:v>0.29399999999999998</c:v>
                </c:pt>
                <c:pt idx="39">
                  <c:v>0.31</c:v>
                </c:pt>
                <c:pt idx="40">
                  <c:v>0.32600000000000001</c:v>
                </c:pt>
                <c:pt idx="41">
                  <c:v>0.34200000000000003</c:v>
                </c:pt>
                <c:pt idx="42">
                  <c:v>0.35899999999999999</c:v>
                </c:pt>
                <c:pt idx="43">
                  <c:v>0.377</c:v>
                </c:pt>
                <c:pt idx="44">
                  <c:v>0.39500000000000002</c:v>
                </c:pt>
                <c:pt idx="45">
                  <c:v>0.41399999999999998</c:v>
                </c:pt>
                <c:pt idx="46">
                  <c:v>0.433</c:v>
                </c:pt>
                <c:pt idx="47">
                  <c:v>0.45200000000000001</c:v>
                </c:pt>
                <c:pt idx="48">
                  <c:v>0.47199999999999998</c:v>
                </c:pt>
                <c:pt idx="49">
                  <c:v>0.49299999999999999</c:v>
                </c:pt>
                <c:pt idx="50">
                  <c:v>0.51400000000000001</c:v>
                </c:pt>
                <c:pt idx="51">
                  <c:v>0.53500000000000003</c:v>
                </c:pt>
                <c:pt idx="52">
                  <c:v>0.55700000000000005</c:v>
                </c:pt>
                <c:pt idx="53">
                  <c:v>0.57899999999999996</c:v>
                </c:pt>
                <c:pt idx="54">
                  <c:v>0.60099999999999998</c:v>
                </c:pt>
                <c:pt idx="55">
                  <c:v>0.625</c:v>
                </c:pt>
                <c:pt idx="56">
                  <c:v>0.64700000000000002</c:v>
                </c:pt>
                <c:pt idx="57">
                  <c:v>0.67100000000000004</c:v>
                </c:pt>
                <c:pt idx="58">
                  <c:v>0.69499999999999995</c:v>
                </c:pt>
                <c:pt idx="59">
                  <c:v>0.71899999999999997</c:v>
                </c:pt>
                <c:pt idx="60">
                  <c:v>0.74299999999999999</c:v>
                </c:pt>
                <c:pt idx="61">
                  <c:v>0.76800000000000002</c:v>
                </c:pt>
                <c:pt idx="62">
                  <c:v>0.79300000000000004</c:v>
                </c:pt>
                <c:pt idx="63">
                  <c:v>0.81799999999999995</c:v>
                </c:pt>
                <c:pt idx="64">
                  <c:v>0.84299999999999997</c:v>
                </c:pt>
                <c:pt idx="65">
                  <c:v>0.86899999999999999</c:v>
                </c:pt>
                <c:pt idx="66">
                  <c:v>0.89400000000000002</c:v>
                </c:pt>
                <c:pt idx="67">
                  <c:v>0.92</c:v>
                </c:pt>
                <c:pt idx="68">
                  <c:v>0.94599999999999995</c:v>
                </c:pt>
                <c:pt idx="69">
                  <c:v>0.97199999999999998</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numCache>
            </c:numRef>
          </c:val>
        </c:ser>
        <c:dLbls>
          <c:showLegendKey val="0"/>
          <c:showVal val="0"/>
          <c:showCatName val="0"/>
          <c:showSerName val="0"/>
          <c:showPercent val="0"/>
          <c:showBubbleSize val="0"/>
        </c:dLbls>
        <c:axId val="103123968"/>
        <c:axId val="104637568"/>
      </c:areaChart>
      <c:catAx>
        <c:axId val="103123968"/>
        <c:scaling>
          <c:orientation val="minMax"/>
        </c:scaling>
        <c:delete val="0"/>
        <c:axPos val="b"/>
        <c:title>
          <c:tx>
            <c:rich>
              <a:bodyPr/>
              <a:lstStyle/>
              <a:p>
                <a:pPr>
                  <a:defRPr sz="800" b="1" i="0" u="none" strike="noStrike" baseline="0">
                    <a:solidFill>
                      <a:srgbClr val="000000"/>
                    </a:solidFill>
                    <a:latin typeface="Tahoma"/>
                    <a:ea typeface="Tahoma"/>
                    <a:cs typeface="Tahoma"/>
                  </a:defRPr>
                </a:pPr>
                <a:r>
                  <a:rPr lang="en-AU"/>
                  <a:t>Whole Person Impairment (WPI) degree</a:t>
                </a:r>
              </a:p>
            </c:rich>
          </c:tx>
          <c:layout>
            <c:manualLayout>
              <c:xMode val="edge"/>
              <c:yMode val="edge"/>
              <c:x val="0.32235720101711723"/>
              <c:y val="0.9313432835820895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en-US"/>
          </a:p>
        </c:txPr>
        <c:crossAx val="104637568"/>
        <c:crosses val="autoZero"/>
        <c:auto val="1"/>
        <c:lblAlgn val="ctr"/>
        <c:lblOffset val="100"/>
        <c:tickLblSkip val="5"/>
        <c:tickMarkSkip val="1"/>
        <c:noMultiLvlLbl val="0"/>
      </c:catAx>
      <c:valAx>
        <c:axId val="104637568"/>
        <c:scaling>
          <c:orientation val="minMax"/>
          <c:max val="1"/>
        </c:scaling>
        <c:delete val="0"/>
        <c:axPos val="l"/>
        <c:majorGridlines>
          <c:spPr>
            <a:ln w="3175">
              <a:solidFill>
                <a:srgbClr val="C0C0C0"/>
              </a:solidFill>
              <a:prstDash val="sysDash"/>
            </a:ln>
          </c:spPr>
        </c:majorGridlines>
        <c:title>
          <c:tx>
            <c:rich>
              <a:bodyPr/>
              <a:lstStyle/>
              <a:p>
                <a:pPr>
                  <a:defRPr sz="800" b="1" i="0" u="none" strike="noStrike" baseline="0">
                    <a:solidFill>
                      <a:srgbClr val="000000"/>
                    </a:solidFill>
                    <a:latin typeface="Tahoma"/>
                    <a:ea typeface="Tahoma"/>
                    <a:cs typeface="Tahoma"/>
                  </a:defRPr>
                </a:pPr>
                <a:r>
                  <a:rPr lang="en-AU"/>
                  <a:t>% of prescribed sum 2011</a:t>
                </a:r>
              </a:p>
            </c:rich>
          </c:tx>
          <c:layout>
            <c:manualLayout>
              <c:xMode val="edge"/>
              <c:yMode val="edge"/>
              <c:x val="8.6655112651646445E-3"/>
              <c:y val="0.30149253731343284"/>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en-US"/>
          </a:p>
        </c:txPr>
        <c:crossAx val="103123968"/>
        <c:crosses val="autoZero"/>
        <c:crossBetween val="midCat"/>
        <c:majorUnit val="0.1"/>
        <c:minorUnit val="0.05"/>
      </c:valAx>
      <c:spPr>
        <a:noFill/>
        <a:ln w="25400">
          <a:noFill/>
        </a:ln>
      </c:spPr>
    </c:plotArea>
    <c:plotVisOnly val="1"/>
    <c:dispBlanksAs val="zero"/>
    <c:showDLblsOverMax val="0"/>
  </c:chart>
  <c:spPr>
    <a:solidFill>
      <a:srgbClr val="FFFFFF"/>
    </a:solidFill>
    <a:ln w="12700">
      <a:solidFill>
        <a:srgbClr val="969696"/>
      </a:solidFill>
      <a:prstDash val="solid"/>
    </a:ln>
  </c:spPr>
  <c:txPr>
    <a:bodyPr/>
    <a:lstStyle/>
    <a:p>
      <a:pPr>
        <a:defRPr sz="800" b="0" i="0" u="none" strike="noStrike" baseline="0">
          <a:solidFill>
            <a:srgbClr val="000000"/>
          </a:solidFill>
          <a:latin typeface="Tahoma"/>
          <a:ea typeface="Tahoma"/>
          <a:cs typeface="Tahoma"/>
        </a:defRPr>
      </a:pPr>
      <a:endParaRPr lang="en-US"/>
    </a:p>
  </c:txPr>
  <c:printSettings>
    <c:headerFooter alignWithMargins="0"/>
    <c:pageMargins b="1" l="0.75000000000000033" r="0.75000000000000033" t="1" header="0.5" footer="0.5"/>
    <c:pageSetup paperSize="9" orientation="landscape"/>
  </c:printSettings>
</c:chartSpace>
</file>

<file path=xl/ctrlProps/ctrlProp1.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38101</xdr:colOff>
      <xdr:row>4</xdr:row>
      <xdr:rowOff>28575</xdr:rowOff>
    </xdr:from>
    <xdr:to>
      <xdr:col>3</xdr:col>
      <xdr:colOff>6591301</xdr:colOff>
      <xdr:row>4</xdr:row>
      <xdr:rowOff>1276350</xdr:rowOff>
    </xdr:to>
    <xdr:sp macro="" textlink="">
      <xdr:nvSpPr>
        <xdr:cNvPr id="2" name="TextBox 1"/>
        <xdr:cNvSpPr txBox="1"/>
      </xdr:nvSpPr>
      <xdr:spPr>
        <a:xfrm>
          <a:off x="2533651" y="942975"/>
          <a:ext cx="655320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200"/>
            </a:lnSpc>
          </a:pPr>
          <a:r>
            <a:rPr lang="en-AU" sz="1100"/>
            <a:t>Based on the production version for calendar year 2011. Changes relative</a:t>
          </a:r>
          <a:r>
            <a:rPr lang="en-AU" sz="1100" baseline="0"/>
            <a:t> to that version are:</a:t>
          </a:r>
        </a:p>
        <a:p>
          <a:pPr>
            <a:lnSpc>
              <a:spcPts val="1200"/>
            </a:lnSpc>
          </a:pPr>
          <a:r>
            <a:rPr lang="en-AU" sz="1100" baseline="0"/>
            <a:t>-WPI scales for individual accident years are now set out in a separate table on the sheet "WPI Scale".</a:t>
          </a:r>
        </a:p>
        <a:p>
          <a:pPr>
            <a:lnSpc>
              <a:spcPts val="1200"/>
            </a:lnSpc>
          </a:pPr>
          <a:r>
            <a:rPr lang="en-AU" sz="1100" baseline="0"/>
            <a:t>- The test in relation to Schedule 3 amounts is removed, because the regulation has independently set the WPI scale for 2010 and the indexation mechanism.</a:t>
          </a:r>
        </a:p>
        <a:p>
          <a:r>
            <a:rPr lang="en-AU" sz="1100" baseline="0"/>
            <a:t>- The CPI value for Sep 2011 was entered into the  sheet  "Input CPI values".</a:t>
          </a:r>
        </a:p>
        <a:p>
          <a:pPr>
            <a:lnSpc>
              <a:spcPts val="1200"/>
            </a:lnSpc>
          </a:pPr>
          <a:endParaRPr lang="en-AU" sz="1100" baseline="0"/>
        </a:p>
        <a:p>
          <a:pPr>
            <a:lnSpc>
              <a:spcPts val="1200"/>
            </a:lnSpc>
          </a:pPr>
          <a:r>
            <a:rPr lang="en-AU" sz="1100" baseline="0"/>
            <a:t>Changes were made by Ivan Lebedev and reviewed by Giancarlo Rescignano</a:t>
          </a:r>
        </a:p>
        <a:p>
          <a:pPr>
            <a:lnSpc>
              <a:spcPts val="1200"/>
            </a:lnSpc>
          </a:pPr>
          <a:endParaRPr lang="en-AU"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3181350</xdr:colOff>
      <xdr:row>0</xdr:row>
      <xdr:rowOff>9525</xdr:rowOff>
    </xdr:from>
    <xdr:to>
      <xdr:col>5</xdr:col>
      <xdr:colOff>0</xdr:colOff>
      <xdr:row>1</xdr:row>
      <xdr:rowOff>38100</xdr:rowOff>
    </xdr:to>
    <xdr:pic>
      <xdr:nvPicPr>
        <xdr:cNvPr id="5196"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4375" y="9525"/>
          <a:ext cx="16097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514350</xdr:colOff>
      <xdr:row>0</xdr:row>
      <xdr:rowOff>9525</xdr:rowOff>
    </xdr:from>
    <xdr:to>
      <xdr:col>13</xdr:col>
      <xdr:colOff>1038225</xdr:colOff>
      <xdr:row>0</xdr:row>
      <xdr:rowOff>1038225</xdr:rowOff>
    </xdr:to>
    <xdr:pic>
      <xdr:nvPicPr>
        <xdr:cNvPr id="1217" name="Picture 8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15350" y="9525"/>
          <a:ext cx="16002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152400</xdr:colOff>
          <xdr:row>0</xdr:row>
          <xdr:rowOff>123825</xdr:rowOff>
        </xdr:from>
        <xdr:to>
          <xdr:col>1</xdr:col>
          <xdr:colOff>2476500</xdr:colOff>
          <xdr:row>0</xdr:row>
          <xdr:rowOff>485775</xdr:rowOff>
        </xdr:to>
        <xdr:sp macro="" textlink="">
          <xdr:nvSpPr>
            <xdr:cNvPr id="1099" name="Button 75" hidden="1">
              <a:extLst>
                <a:ext uri="{63B3BB69-23CF-44E3-9099-C40C66FF867C}">
                  <a14:compatExt spid="_x0000_s109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AU" sz="1000" b="1" i="0" u="none" strike="noStrike" baseline="0">
                  <a:solidFill>
                    <a:srgbClr val="000000"/>
                  </a:solidFill>
                  <a:latin typeface="Arial"/>
                  <a:cs typeface="Arial"/>
                </a:rPr>
                <a:t>Copy table into clipboard</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638175</xdr:colOff>
      <xdr:row>19</xdr:row>
      <xdr:rowOff>200025</xdr:rowOff>
    </xdr:from>
    <xdr:to>
      <xdr:col>10</xdr:col>
      <xdr:colOff>428625</xdr:colOff>
      <xdr:row>35</xdr:row>
      <xdr:rowOff>38100</xdr:rowOff>
    </xdr:to>
    <xdr:graphicFrame macro="">
      <xdr:nvGraphicFramePr>
        <xdr:cNvPr id="622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B2:E24"/>
  <sheetViews>
    <sheetView workbookViewId="0">
      <selection activeCell="C9" sqref="C9"/>
    </sheetView>
  </sheetViews>
  <sheetFormatPr defaultRowHeight="18" customHeight="1" x14ac:dyDescent="0.2"/>
  <cols>
    <col min="1" max="1" width="9.140625" style="114"/>
    <col min="2" max="3" width="14.140625" style="114" customWidth="1"/>
    <col min="4" max="4" width="99" style="114" customWidth="1"/>
    <col min="5" max="5" width="15.5703125" style="114" customWidth="1"/>
    <col min="6" max="16384" width="9.140625" style="114"/>
  </cols>
  <sheetData>
    <row r="2" spans="2:5" ht="18" customHeight="1" x14ac:dyDescent="0.2">
      <c r="B2" s="113" t="s">
        <v>87</v>
      </c>
      <c r="C2" s="115"/>
      <c r="D2" s="115"/>
    </row>
    <row r="4" spans="2:5" ht="18" customHeight="1" x14ac:dyDescent="0.2">
      <c r="B4" s="116" t="s">
        <v>91</v>
      </c>
      <c r="C4" s="116" t="s">
        <v>88</v>
      </c>
      <c r="D4" s="116" t="s">
        <v>89</v>
      </c>
      <c r="E4" s="116" t="s">
        <v>130</v>
      </c>
    </row>
    <row r="5" spans="2:5" ht="105" customHeight="1" x14ac:dyDescent="0.2">
      <c r="B5" s="118" t="s">
        <v>90</v>
      </c>
      <c r="C5" s="119">
        <v>40917</v>
      </c>
      <c r="D5" s="118"/>
      <c r="E5" s="114" t="s">
        <v>131</v>
      </c>
    </row>
    <row r="6" spans="2:5" ht="82.5" customHeight="1" x14ac:dyDescent="0.2">
      <c r="B6" s="117" t="s">
        <v>97</v>
      </c>
      <c r="C6" s="120">
        <v>41091</v>
      </c>
      <c r="D6" s="121" t="s">
        <v>121</v>
      </c>
      <c r="E6" s="114" t="s">
        <v>131</v>
      </c>
    </row>
    <row r="7" spans="2:5" ht="40.5" customHeight="1" x14ac:dyDescent="0.2">
      <c r="B7" s="117" t="s">
        <v>104</v>
      </c>
      <c r="C7" s="120">
        <v>41275</v>
      </c>
      <c r="D7" s="121" t="s">
        <v>120</v>
      </c>
      <c r="E7" s="114" t="s">
        <v>131</v>
      </c>
    </row>
    <row r="8" spans="2:5" ht="28.5" customHeight="1" x14ac:dyDescent="0.2">
      <c r="B8" s="117" t="s">
        <v>126</v>
      </c>
      <c r="C8" s="120">
        <v>41646</v>
      </c>
      <c r="D8" s="121" t="s">
        <v>127</v>
      </c>
      <c r="E8" s="114" t="s">
        <v>131</v>
      </c>
    </row>
    <row r="9" spans="2:5" ht="30.75" customHeight="1" x14ac:dyDescent="0.2">
      <c r="B9" s="117" t="s">
        <v>128</v>
      </c>
      <c r="C9" s="120">
        <v>42013</v>
      </c>
      <c r="D9" s="121" t="s">
        <v>129</v>
      </c>
      <c r="E9" s="114" t="s">
        <v>131</v>
      </c>
    </row>
    <row r="10" spans="2:5" ht="18" customHeight="1" x14ac:dyDescent="0.2">
      <c r="B10" s="117"/>
      <c r="C10" s="117"/>
      <c r="D10" s="117"/>
    </row>
    <row r="11" spans="2:5" ht="18" customHeight="1" x14ac:dyDescent="0.2">
      <c r="B11" s="117"/>
      <c r="C11" s="117"/>
      <c r="D11" s="117"/>
    </row>
    <row r="12" spans="2:5" ht="18" customHeight="1" x14ac:dyDescent="0.2">
      <c r="B12" s="117"/>
      <c r="C12" s="117"/>
      <c r="D12" s="117"/>
    </row>
    <row r="13" spans="2:5" ht="18" customHeight="1" x14ac:dyDescent="0.2">
      <c r="B13" s="117"/>
      <c r="C13" s="117"/>
      <c r="D13" s="117"/>
    </row>
    <row r="14" spans="2:5" ht="18" customHeight="1" x14ac:dyDescent="0.2">
      <c r="B14" s="117"/>
      <c r="C14" s="117"/>
      <c r="D14" s="117"/>
    </row>
    <row r="15" spans="2:5" ht="18" customHeight="1" x14ac:dyDescent="0.2">
      <c r="B15" s="117"/>
      <c r="C15" s="117"/>
      <c r="D15" s="117"/>
    </row>
    <row r="16" spans="2:5" ht="18" customHeight="1" x14ac:dyDescent="0.2">
      <c r="B16" s="117"/>
      <c r="C16" s="117"/>
      <c r="D16" s="117"/>
    </row>
    <row r="17" spans="2:4" ht="18" customHeight="1" x14ac:dyDescent="0.2">
      <c r="B17" s="117"/>
      <c r="C17" s="117"/>
      <c r="D17" s="117"/>
    </row>
    <row r="18" spans="2:4" ht="18" customHeight="1" x14ac:dyDescent="0.2">
      <c r="B18" s="117"/>
      <c r="C18" s="117"/>
      <c r="D18" s="117"/>
    </row>
    <row r="19" spans="2:4" ht="18" customHeight="1" x14ac:dyDescent="0.2">
      <c r="B19" s="117"/>
      <c r="C19" s="117"/>
      <c r="D19" s="117"/>
    </row>
    <row r="20" spans="2:4" ht="18" customHeight="1" x14ac:dyDescent="0.2">
      <c r="B20" s="117"/>
      <c r="C20" s="117"/>
      <c r="D20" s="117"/>
    </row>
    <row r="21" spans="2:4" ht="18" customHeight="1" x14ac:dyDescent="0.2">
      <c r="B21" s="117"/>
      <c r="C21" s="117"/>
      <c r="D21" s="117"/>
    </row>
    <row r="22" spans="2:4" ht="18" customHeight="1" x14ac:dyDescent="0.2">
      <c r="B22" s="117"/>
      <c r="C22" s="117"/>
      <c r="D22" s="117"/>
    </row>
    <row r="23" spans="2:4" ht="18" customHeight="1" x14ac:dyDescent="0.2">
      <c r="B23" s="117"/>
      <c r="C23" s="117"/>
      <c r="D23" s="117"/>
    </row>
    <row r="24" spans="2:4" ht="18" customHeight="1" x14ac:dyDescent="0.2">
      <c r="B24" s="117"/>
      <c r="C24" s="117"/>
      <c r="D24" s="117"/>
    </row>
  </sheetData>
  <phoneticPr fontId="31"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35"/>
  <sheetViews>
    <sheetView showGridLines="0" workbookViewId="0">
      <selection activeCell="A3" sqref="A3"/>
    </sheetView>
  </sheetViews>
  <sheetFormatPr defaultRowHeight="12.75" x14ac:dyDescent="0.2"/>
  <cols>
    <col min="1" max="1" width="20.140625" customWidth="1"/>
    <col min="2" max="2" width="71.85546875" customWidth="1"/>
    <col min="3" max="3" width="0.140625" hidden="1" customWidth="1"/>
    <col min="4" max="5" width="9.140625" hidden="1" customWidth="1"/>
  </cols>
  <sheetData>
    <row r="1" spans="1:2" ht="78.75" customHeight="1" x14ac:dyDescent="0.2">
      <c r="A1" s="3"/>
      <c r="B1" s="9" t="s">
        <v>1</v>
      </c>
    </row>
    <row r="2" spans="1:2" x14ac:dyDescent="0.2">
      <c r="A2" s="3"/>
      <c r="B2" s="3"/>
    </row>
    <row r="3" spans="1:2" x14ac:dyDescent="0.2">
      <c r="A3" s="6" t="s">
        <v>6</v>
      </c>
      <c r="B3" s="3" t="s">
        <v>10</v>
      </c>
    </row>
    <row r="4" spans="1:2" x14ac:dyDescent="0.2">
      <c r="A4" s="3"/>
      <c r="B4" s="3"/>
    </row>
    <row r="5" spans="1:2" x14ac:dyDescent="0.2">
      <c r="A5" s="4" t="s">
        <v>2</v>
      </c>
      <c r="B5" s="3"/>
    </row>
    <row r="6" spans="1:2" x14ac:dyDescent="0.2">
      <c r="A6" s="3" t="s">
        <v>3</v>
      </c>
      <c r="B6" s="3"/>
    </row>
    <row r="7" spans="1:2" x14ac:dyDescent="0.2">
      <c r="A7" s="3"/>
      <c r="B7" s="3"/>
    </row>
    <row r="8" spans="1:2" x14ac:dyDescent="0.2">
      <c r="A8" s="3" t="s">
        <v>9</v>
      </c>
      <c r="B8" s="3"/>
    </row>
    <row r="9" spans="1:2" x14ac:dyDescent="0.2">
      <c r="A9" s="3" t="s">
        <v>11</v>
      </c>
      <c r="B9" s="3"/>
    </row>
    <row r="10" spans="1:2" x14ac:dyDescent="0.2">
      <c r="A10" s="3" t="s">
        <v>60</v>
      </c>
      <c r="B10" s="3"/>
    </row>
    <row r="11" spans="1:2" x14ac:dyDescent="0.2">
      <c r="A11" s="3"/>
      <c r="B11" s="3"/>
    </row>
    <row r="12" spans="1:2" x14ac:dyDescent="0.2">
      <c r="A12" s="3" t="s">
        <v>93</v>
      </c>
      <c r="B12" s="3"/>
    </row>
    <row r="13" spans="1:2" x14ac:dyDescent="0.2">
      <c r="A13" s="3" t="s">
        <v>94</v>
      </c>
      <c r="B13" s="3"/>
    </row>
    <row r="14" spans="1:2" x14ac:dyDescent="0.2">
      <c r="A14" s="3" t="s">
        <v>100</v>
      </c>
      <c r="B14" s="3"/>
    </row>
    <row r="15" spans="1:2" x14ac:dyDescent="0.2">
      <c r="A15" s="3"/>
      <c r="B15" s="3"/>
    </row>
    <row r="16" spans="1:2" x14ac:dyDescent="0.2">
      <c r="A16" s="6" t="s">
        <v>7</v>
      </c>
      <c r="B16" s="3"/>
    </row>
    <row r="17" spans="1:2" x14ac:dyDescent="0.2">
      <c r="A17" s="3"/>
      <c r="B17" s="3"/>
    </row>
    <row r="18" spans="1:2" x14ac:dyDescent="0.2">
      <c r="A18" s="3" t="s">
        <v>61</v>
      </c>
      <c r="B18" s="3"/>
    </row>
    <row r="19" spans="1:2" x14ac:dyDescent="0.2">
      <c r="A19" s="3" t="s">
        <v>95</v>
      </c>
      <c r="B19" s="3"/>
    </row>
    <row r="20" spans="1:2" x14ac:dyDescent="0.2">
      <c r="A20" s="3"/>
      <c r="B20" s="3"/>
    </row>
    <row r="21" spans="1:2" x14ac:dyDescent="0.2">
      <c r="A21" s="137" t="s">
        <v>109</v>
      </c>
      <c r="B21" s="3"/>
    </row>
    <row r="22" spans="1:2" x14ac:dyDescent="0.2">
      <c r="A22" s="3"/>
      <c r="B22" s="3"/>
    </row>
    <row r="23" spans="1:2" x14ac:dyDescent="0.2">
      <c r="A23" s="137" t="s">
        <v>106</v>
      </c>
      <c r="B23" s="3"/>
    </row>
    <row r="24" spans="1:2" x14ac:dyDescent="0.2">
      <c r="A24" s="140" t="s">
        <v>111</v>
      </c>
      <c r="B24" s="3"/>
    </row>
    <row r="25" spans="1:2" x14ac:dyDescent="0.2">
      <c r="A25" s="140" t="s">
        <v>114</v>
      </c>
      <c r="B25" s="3" t="s">
        <v>101</v>
      </c>
    </row>
    <row r="26" spans="1:2" x14ac:dyDescent="0.2">
      <c r="A26" s="140" t="s">
        <v>115</v>
      </c>
      <c r="B26" s="3"/>
    </row>
    <row r="27" spans="1:2" x14ac:dyDescent="0.2">
      <c r="A27" s="3"/>
      <c r="B27" s="3"/>
    </row>
    <row r="28" spans="1:2" x14ac:dyDescent="0.2">
      <c r="A28" s="137" t="s">
        <v>107</v>
      </c>
      <c r="B28" s="3"/>
    </row>
    <row r="29" spans="1:2" ht="76.5" x14ac:dyDescent="0.2">
      <c r="A29" s="7" t="s">
        <v>5</v>
      </c>
      <c r="B29" s="5" t="s">
        <v>102</v>
      </c>
    </row>
    <row r="30" spans="1:2" ht="38.25" x14ac:dyDescent="0.2">
      <c r="A30" s="8" t="s">
        <v>62</v>
      </c>
      <c r="B30" s="10" t="s">
        <v>92</v>
      </c>
    </row>
    <row r="31" spans="1:2" ht="38.25" x14ac:dyDescent="0.2">
      <c r="A31" s="8" t="s">
        <v>8</v>
      </c>
      <c r="B31" s="5" t="s">
        <v>63</v>
      </c>
    </row>
    <row r="32" spans="1:2" x14ac:dyDescent="0.2">
      <c r="A32" s="3"/>
      <c r="B32" s="3"/>
    </row>
    <row r="33" spans="1:2" ht="25.5" x14ac:dyDescent="0.2">
      <c r="A33" s="138" t="s">
        <v>108</v>
      </c>
      <c r="B33" s="5" t="s">
        <v>64</v>
      </c>
    </row>
    <row r="34" spans="1:2" x14ac:dyDescent="0.2">
      <c r="A34" s="11"/>
      <c r="B34" s="5"/>
    </row>
    <row r="35" spans="1:2" ht="38.25" x14ac:dyDescent="0.2">
      <c r="A35" s="12" t="s">
        <v>15</v>
      </c>
      <c r="B35" s="10" t="s">
        <v>103</v>
      </c>
    </row>
  </sheetData>
  <sheetProtection password="E7C6" sheet="1" objects="1" scenarios="1"/>
  <phoneticPr fontId="3" type="noConversion"/>
  <pageMargins left="0.55118110236220474" right="0.55118110236220474"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9"/>
  <sheetViews>
    <sheetView workbookViewId="0">
      <selection activeCell="A2" sqref="A2"/>
    </sheetView>
  </sheetViews>
  <sheetFormatPr defaultRowHeight="12.75" x14ac:dyDescent="0.2"/>
  <cols>
    <col min="1" max="1" width="11.140625" style="136" customWidth="1"/>
    <col min="2" max="16384" width="9.140625" style="136"/>
  </cols>
  <sheetData>
    <row r="1" spans="1:7" x14ac:dyDescent="0.2">
      <c r="A1" t="s">
        <v>76</v>
      </c>
      <c r="B1" s="21">
        <f>Calculator!D8</f>
        <v>0</v>
      </c>
      <c r="C1" s="21">
        <f>Calculator!F8</f>
        <v>0</v>
      </c>
      <c r="D1" s="21">
        <f>Calculator!H8</f>
        <v>0</v>
      </c>
      <c r="E1" s="21">
        <f>Calculator!J8</f>
        <v>0</v>
      </c>
      <c r="F1" s="21">
        <f>Calculator!L8</f>
        <v>0</v>
      </c>
      <c r="G1" s="21">
        <f>Calculator!N8</f>
        <v>0</v>
      </c>
    </row>
    <row r="2" spans="1:7" x14ac:dyDescent="0.2">
      <c r="A2" s="21">
        <f>Calculator!D8</f>
        <v>0</v>
      </c>
      <c r="B2" s="22"/>
      <c r="C2" s="22">
        <f t="shared" ref="C2:G7" si="0">IF(AND(C$1=$A2,OR(C$1&gt;0,$A2&gt;0)),1,0)</f>
        <v>0</v>
      </c>
      <c r="D2" s="22">
        <f t="shared" si="0"/>
        <v>0</v>
      </c>
      <c r="E2" s="22">
        <f t="shared" si="0"/>
        <v>0</v>
      </c>
      <c r="F2" s="22">
        <f t="shared" si="0"/>
        <v>0</v>
      </c>
      <c r="G2" s="22">
        <f t="shared" si="0"/>
        <v>0</v>
      </c>
    </row>
    <row r="3" spans="1:7" x14ac:dyDescent="0.2">
      <c r="A3" s="21">
        <f>Calculator!F8</f>
        <v>0</v>
      </c>
      <c r="B3" s="22">
        <f>IF(AND(B$1=$A3,OR(B$1&gt;0,$A3&gt;0)),1,0)</f>
        <v>0</v>
      </c>
      <c r="C3" s="22"/>
      <c r="D3" s="22">
        <f t="shared" si="0"/>
        <v>0</v>
      </c>
      <c r="E3" s="22">
        <f t="shared" si="0"/>
        <v>0</v>
      </c>
      <c r="F3" s="22">
        <f t="shared" si="0"/>
        <v>0</v>
      </c>
      <c r="G3" s="22">
        <f t="shared" si="0"/>
        <v>0</v>
      </c>
    </row>
    <row r="4" spans="1:7" x14ac:dyDescent="0.2">
      <c r="A4" s="21">
        <f>Calculator!H8</f>
        <v>0</v>
      </c>
      <c r="B4" s="22">
        <f>IF(AND(B$1=$A4,OR(B$1&gt;0,$A4&gt;0)),1,0)</f>
        <v>0</v>
      </c>
      <c r="C4" s="22">
        <f t="shared" si="0"/>
        <v>0</v>
      </c>
      <c r="D4" s="22"/>
      <c r="E4" s="22">
        <f t="shared" si="0"/>
        <v>0</v>
      </c>
      <c r="F4" s="22">
        <f t="shared" si="0"/>
        <v>0</v>
      </c>
      <c r="G4" s="22">
        <f t="shared" si="0"/>
        <v>0</v>
      </c>
    </row>
    <row r="5" spans="1:7" x14ac:dyDescent="0.2">
      <c r="A5" s="21">
        <f>Calculator!J8</f>
        <v>0</v>
      </c>
      <c r="B5" s="22">
        <f>IF(AND(B$1=$A5,OR(B$1&gt;0,$A5&gt;0)),1,0)</f>
        <v>0</v>
      </c>
      <c r="C5" s="22">
        <f t="shared" si="0"/>
        <v>0</v>
      </c>
      <c r="D5" s="22">
        <f t="shared" si="0"/>
        <v>0</v>
      </c>
      <c r="E5" s="22"/>
      <c r="F5" s="22">
        <f t="shared" si="0"/>
        <v>0</v>
      </c>
      <c r="G5" s="22">
        <f t="shared" si="0"/>
        <v>0</v>
      </c>
    </row>
    <row r="6" spans="1:7" x14ac:dyDescent="0.2">
      <c r="A6" s="21">
        <f>Calculator!L8</f>
        <v>0</v>
      </c>
      <c r="B6" s="22">
        <f>IF(AND(B$1=$A6,OR(B$1&gt;0,$A6&gt;0)),1,0)</f>
        <v>0</v>
      </c>
      <c r="C6" s="22">
        <f t="shared" si="0"/>
        <v>0</v>
      </c>
      <c r="D6" s="22">
        <f t="shared" si="0"/>
        <v>0</v>
      </c>
      <c r="E6" s="22">
        <f t="shared" si="0"/>
        <v>0</v>
      </c>
      <c r="F6" s="22"/>
      <c r="G6" s="22">
        <f t="shared" si="0"/>
        <v>0</v>
      </c>
    </row>
    <row r="7" spans="1:7" x14ac:dyDescent="0.2">
      <c r="A7" s="21">
        <f>Calculator!N8</f>
        <v>0</v>
      </c>
      <c r="B7" s="22">
        <f>IF(AND(B$1=$A7,OR(B$1&gt;0,$A7&gt;0)),1,0)</f>
        <v>0</v>
      </c>
      <c r="C7" s="22">
        <f t="shared" si="0"/>
        <v>0</v>
      </c>
      <c r="D7" s="22">
        <f t="shared" si="0"/>
        <v>0</v>
      </c>
      <c r="E7" s="22">
        <f t="shared" si="0"/>
        <v>0</v>
      </c>
      <c r="F7" s="22">
        <f t="shared" si="0"/>
        <v>0</v>
      </c>
      <c r="G7" s="22"/>
    </row>
    <row r="8" spans="1:7" x14ac:dyDescent="0.2">
      <c r="A8"/>
      <c r="B8"/>
      <c r="C8"/>
      <c r="D8"/>
      <c r="E8"/>
      <c r="F8"/>
      <c r="G8"/>
    </row>
    <row r="9" spans="1:7" x14ac:dyDescent="0.2">
      <c r="A9" t="s">
        <v>77</v>
      </c>
      <c r="B9">
        <f>SUM(B2:G7)</f>
        <v>0</v>
      </c>
      <c r="C9"/>
      <c r="D9"/>
      <c r="E9"/>
      <c r="F9"/>
      <c r="G9"/>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104"/>
  <sheetViews>
    <sheetView showGridLines="0" tabSelected="1" workbookViewId="0">
      <selection activeCell="D8" sqref="D8"/>
    </sheetView>
  </sheetViews>
  <sheetFormatPr defaultRowHeight="12.75" x14ac:dyDescent="0.2"/>
  <cols>
    <col min="1" max="1" width="13.5703125" style="72" customWidth="1"/>
    <col min="2" max="2" width="41.42578125" style="72" customWidth="1"/>
    <col min="3" max="3" width="0.42578125" style="72" customWidth="1"/>
    <col min="4" max="4" width="15.7109375" style="72" customWidth="1"/>
    <col min="5" max="5" width="0.42578125" style="72" customWidth="1"/>
    <col min="6" max="6" width="15.7109375" style="40" customWidth="1"/>
    <col min="7" max="7" width="0.42578125" style="40" customWidth="1"/>
    <col min="8" max="8" width="15.7109375" style="40" customWidth="1"/>
    <col min="9" max="9" width="0.42578125" style="40" customWidth="1"/>
    <col min="10" max="10" width="15.7109375" style="40" customWidth="1"/>
    <col min="11" max="11" width="0.42578125" style="40" customWidth="1"/>
    <col min="12" max="12" width="15.7109375" style="40" customWidth="1"/>
    <col min="13" max="13" width="0.42578125" style="40" customWidth="1"/>
    <col min="14" max="14" width="15.7109375" style="40" customWidth="1"/>
    <col min="15" max="16384" width="9.140625" style="40"/>
  </cols>
  <sheetData>
    <row r="1" spans="1:17" s="32" customFormat="1" ht="98.25" customHeight="1" x14ac:dyDescent="0.2">
      <c r="A1" s="27"/>
      <c r="B1" s="28" t="s">
        <v>14</v>
      </c>
      <c r="C1" s="28"/>
      <c r="D1" s="29"/>
      <c r="E1" s="30"/>
      <c r="F1" s="30"/>
      <c r="G1" s="30"/>
      <c r="H1" s="30"/>
      <c r="I1" s="30"/>
      <c r="J1" s="30"/>
      <c r="K1" s="30"/>
      <c r="L1" s="30"/>
      <c r="M1" s="30"/>
      <c r="N1" s="31"/>
      <c r="P1" s="32" t="s">
        <v>69</v>
      </c>
    </row>
    <row r="2" spans="1:17" s="32" customFormat="1" ht="2.25" customHeight="1" x14ac:dyDescent="0.2">
      <c r="A2" s="33"/>
      <c r="B2" s="34"/>
      <c r="C2" s="89"/>
      <c r="D2" s="51"/>
      <c r="E2" s="51"/>
      <c r="F2" s="51"/>
      <c r="G2" s="51"/>
      <c r="H2" s="51"/>
      <c r="I2" s="88"/>
      <c r="J2" s="35"/>
      <c r="K2" s="35"/>
      <c r="L2" s="35"/>
      <c r="M2" s="35"/>
      <c r="N2" s="35"/>
    </row>
    <row r="3" spans="1:17" s="32" customFormat="1" ht="15" customHeight="1" x14ac:dyDescent="0.2">
      <c r="A3" s="33"/>
      <c r="B3" s="139" t="s">
        <v>110</v>
      </c>
      <c r="C3" s="89"/>
      <c r="D3" s="149"/>
      <c r="E3" s="150"/>
      <c r="F3" s="150"/>
      <c r="G3" s="150"/>
      <c r="H3" s="151"/>
      <c r="I3" s="88"/>
      <c r="J3" s="35"/>
      <c r="K3" s="35"/>
      <c r="L3" s="35"/>
      <c r="M3" s="35"/>
      <c r="N3" s="35"/>
    </row>
    <row r="4" spans="1:17" s="32" customFormat="1" ht="2.25" customHeight="1" x14ac:dyDescent="0.2">
      <c r="A4" s="51"/>
      <c r="B4" s="51"/>
      <c r="C4" s="51"/>
      <c r="D4" s="51"/>
      <c r="E4" s="51"/>
      <c r="F4" s="51"/>
      <c r="G4" s="51"/>
      <c r="H4" s="51"/>
      <c r="I4" s="88"/>
      <c r="J4" s="35"/>
      <c r="K4" s="35"/>
      <c r="L4" s="35"/>
      <c r="M4" s="35"/>
      <c r="N4" s="35"/>
    </row>
    <row r="5" spans="1:17" ht="12" customHeight="1" x14ac:dyDescent="0.2">
      <c r="A5" s="37" t="str">
        <f>"Version: "&amp;'Version Control'!B9</f>
        <v>Version: v15.1</v>
      </c>
      <c r="B5" s="141">
        <f>'Version Control'!C9</f>
        <v>42013</v>
      </c>
      <c r="C5" s="89"/>
      <c r="D5" s="146" t="s">
        <v>125</v>
      </c>
      <c r="E5" s="39"/>
      <c r="F5" s="146" t="s">
        <v>125</v>
      </c>
      <c r="G5" s="39"/>
      <c r="H5" s="146" t="s">
        <v>125</v>
      </c>
      <c r="I5" s="39"/>
      <c r="J5" s="146" t="s">
        <v>125</v>
      </c>
      <c r="K5" s="39"/>
      <c r="L5" s="146" t="s">
        <v>125</v>
      </c>
      <c r="M5" s="39"/>
      <c r="N5" s="146" t="s">
        <v>125</v>
      </c>
    </row>
    <row r="6" spans="1:17" s="44" customFormat="1" ht="2.25" customHeight="1" x14ac:dyDescent="0.2">
      <c r="A6" s="41"/>
      <c r="B6" s="42"/>
      <c r="C6" s="89"/>
      <c r="D6" s="42"/>
      <c r="E6" s="42"/>
      <c r="F6" s="42"/>
      <c r="G6" s="42"/>
      <c r="H6" s="42"/>
      <c r="I6" s="42"/>
      <c r="J6" s="42"/>
      <c r="K6" s="42"/>
      <c r="L6" s="42"/>
      <c r="M6" s="42"/>
      <c r="N6" s="43"/>
      <c r="P6" s="40"/>
    </row>
    <row r="7" spans="1:17" x14ac:dyDescent="0.2">
      <c r="A7" s="45" t="s">
        <v>116</v>
      </c>
      <c r="B7" s="142" t="s">
        <v>122</v>
      </c>
      <c r="C7" s="89"/>
      <c r="D7" s="112"/>
      <c r="E7" s="46"/>
      <c r="F7" s="112"/>
      <c r="G7" s="46"/>
      <c r="H7" s="112"/>
      <c r="I7" s="46"/>
      <c r="J7" s="112"/>
      <c r="K7" s="46"/>
      <c r="L7" s="112"/>
      <c r="M7" s="46"/>
      <c r="N7" s="112"/>
    </row>
    <row r="8" spans="1:17" x14ac:dyDescent="0.2">
      <c r="A8" s="47"/>
      <c r="B8" s="142" t="s">
        <v>112</v>
      </c>
      <c r="C8" s="89"/>
      <c r="D8" s="131"/>
      <c r="E8" s="48"/>
      <c r="F8" s="131"/>
      <c r="G8" s="48"/>
      <c r="H8" s="131"/>
      <c r="I8" s="48"/>
      <c r="J8" s="131"/>
      <c r="K8" s="48"/>
      <c r="L8" s="131"/>
      <c r="M8" s="48"/>
      <c r="N8" s="131"/>
    </row>
    <row r="9" spans="1:17" x14ac:dyDescent="0.2">
      <c r="A9" s="49"/>
      <c r="B9" s="143" t="s">
        <v>113</v>
      </c>
      <c r="C9" s="89"/>
      <c r="D9" s="112"/>
      <c r="E9" s="46"/>
      <c r="F9" s="112"/>
      <c r="G9" s="46"/>
      <c r="H9" s="112"/>
      <c r="I9" s="46"/>
      <c r="J9" s="112"/>
      <c r="K9" s="46"/>
      <c r="L9" s="112"/>
      <c r="M9" s="46"/>
      <c r="N9" s="112"/>
      <c r="P9" s="133"/>
      <c r="Q9" s="40" t="s">
        <v>69</v>
      </c>
    </row>
    <row r="10" spans="1:17" ht="2.25" customHeight="1" x14ac:dyDescent="0.2">
      <c r="A10" s="50"/>
      <c r="B10" s="42"/>
      <c r="C10" s="89"/>
      <c r="D10" s="51"/>
      <c r="E10" s="51"/>
      <c r="F10" s="52"/>
      <c r="G10" s="52"/>
      <c r="H10" s="51"/>
      <c r="I10" s="51"/>
      <c r="J10" s="51"/>
      <c r="K10" s="51"/>
      <c r="L10" s="51"/>
      <c r="M10" s="51"/>
      <c r="N10" s="58"/>
    </row>
    <row r="11" spans="1:17" x14ac:dyDescent="0.2">
      <c r="A11" s="53" t="s">
        <v>4</v>
      </c>
      <c r="B11" s="54" t="s">
        <v>13</v>
      </c>
      <c r="C11" s="89"/>
      <c r="D11" s="1"/>
      <c r="E11" s="46"/>
      <c r="F11" s="1"/>
      <c r="G11" s="46"/>
      <c r="H11" s="1"/>
      <c r="I11" s="46"/>
      <c r="J11" s="1"/>
      <c r="K11" s="46"/>
      <c r="L11" s="1"/>
      <c r="M11" s="46"/>
      <c r="N11" s="1"/>
    </row>
    <row r="12" spans="1:17" s="32" customFormat="1" x14ac:dyDescent="0.2">
      <c r="A12" s="45" t="s">
        <v>96</v>
      </c>
      <c r="B12" s="144" t="s">
        <v>79</v>
      </c>
      <c r="C12" s="89"/>
      <c r="D12" s="26"/>
      <c r="E12" s="55"/>
      <c r="F12" s="26"/>
      <c r="G12" s="55"/>
      <c r="H12" s="26"/>
      <c r="I12" s="55"/>
      <c r="J12" s="26"/>
      <c r="K12" s="55"/>
      <c r="L12" s="26"/>
      <c r="M12" s="55"/>
      <c r="N12" s="26"/>
    </row>
    <row r="13" spans="1:17" s="32" customFormat="1" x14ac:dyDescent="0.2">
      <c r="A13" s="45" t="s">
        <v>78</v>
      </c>
      <c r="B13" s="144" t="s">
        <v>80</v>
      </c>
      <c r="C13" s="89"/>
      <c r="D13" s="26"/>
      <c r="E13" s="55"/>
      <c r="F13" s="26"/>
      <c r="G13" s="55"/>
      <c r="H13" s="26"/>
      <c r="I13" s="55"/>
      <c r="J13" s="26"/>
      <c r="K13" s="55"/>
      <c r="L13" s="26"/>
      <c r="M13" s="55"/>
      <c r="N13" s="26"/>
    </row>
    <row r="14" spans="1:17" s="32" customFormat="1" x14ac:dyDescent="0.2">
      <c r="A14" s="56"/>
      <c r="B14" s="144" t="s">
        <v>81</v>
      </c>
      <c r="C14" s="89"/>
      <c r="D14" s="26"/>
      <c r="E14" s="55"/>
      <c r="F14" s="26"/>
      <c r="G14" s="55"/>
      <c r="H14" s="26"/>
      <c r="I14" s="55"/>
      <c r="J14" s="26"/>
      <c r="K14" s="55"/>
      <c r="L14" s="26"/>
      <c r="M14" s="55"/>
      <c r="N14" s="26"/>
    </row>
    <row r="15" spans="1:17" x14ac:dyDescent="0.2">
      <c r="A15" s="53"/>
      <c r="B15" s="86" t="s">
        <v>83</v>
      </c>
      <c r="C15" s="89"/>
      <c r="D15" s="2"/>
      <c r="E15" s="57"/>
      <c r="F15" s="2"/>
      <c r="G15" s="57"/>
      <c r="H15" s="2"/>
      <c r="I15" s="57"/>
      <c r="J15" s="2"/>
      <c r="K15" s="57"/>
      <c r="L15" s="2"/>
      <c r="M15" s="57"/>
      <c r="N15" s="2"/>
    </row>
    <row r="16" spans="1:17" x14ac:dyDescent="0.2">
      <c r="A16" s="47"/>
      <c r="B16" s="86">
        <v>2</v>
      </c>
      <c r="C16" s="89"/>
      <c r="D16" s="2"/>
      <c r="E16" s="57"/>
      <c r="F16" s="2"/>
      <c r="G16" s="57"/>
      <c r="H16" s="2"/>
      <c r="I16" s="57"/>
      <c r="J16" s="2"/>
      <c r="K16" s="57"/>
      <c r="L16" s="2"/>
      <c r="M16" s="57"/>
      <c r="N16" s="2"/>
    </row>
    <row r="17" spans="1:14" x14ac:dyDescent="0.2">
      <c r="A17" s="47"/>
      <c r="B17" s="86">
        <v>3</v>
      </c>
      <c r="C17" s="89"/>
      <c r="D17" s="2"/>
      <c r="E17" s="57"/>
      <c r="F17" s="2"/>
      <c r="G17" s="57"/>
      <c r="H17" s="2"/>
      <c r="I17" s="57"/>
      <c r="J17" s="2"/>
      <c r="K17" s="57"/>
      <c r="L17" s="2"/>
      <c r="M17" s="57"/>
      <c r="N17" s="2"/>
    </row>
    <row r="18" spans="1:14" x14ac:dyDescent="0.2">
      <c r="A18" s="47"/>
      <c r="B18" s="86">
        <v>4</v>
      </c>
      <c r="C18" s="89"/>
      <c r="D18" s="2"/>
      <c r="E18" s="57"/>
      <c r="F18" s="2"/>
      <c r="G18" s="57"/>
      <c r="H18" s="2"/>
      <c r="I18" s="57"/>
      <c r="J18" s="2"/>
      <c r="K18" s="57"/>
      <c r="L18" s="2"/>
      <c r="M18" s="57"/>
      <c r="N18" s="2"/>
    </row>
    <row r="19" spans="1:14" x14ac:dyDescent="0.2">
      <c r="A19" s="49"/>
      <c r="B19" s="87">
        <v>5</v>
      </c>
      <c r="C19" s="89"/>
      <c r="D19" s="2"/>
      <c r="E19" s="57"/>
      <c r="F19" s="2"/>
      <c r="G19" s="57"/>
      <c r="H19" s="2"/>
      <c r="I19" s="57"/>
      <c r="J19" s="2"/>
      <c r="K19" s="57"/>
      <c r="L19" s="2"/>
      <c r="M19" s="57"/>
      <c r="N19" s="2"/>
    </row>
    <row r="20" spans="1:14" ht="2.25" customHeight="1" x14ac:dyDescent="0.2">
      <c r="A20" s="50"/>
      <c r="B20" s="42"/>
      <c r="C20" s="42"/>
      <c r="D20" s="132" t="str">
        <f ca="1">IF(D21&lt;2008,2008,D21)</f>
        <v/>
      </c>
      <c r="E20" s="51"/>
      <c r="F20" s="132" t="str">
        <f ca="1">IF(F21&lt;2008,2008,F21)</f>
        <v/>
      </c>
      <c r="G20" s="51"/>
      <c r="H20" s="132" t="str">
        <f ca="1">IF(H21&lt;2008,2008,H21)</f>
        <v/>
      </c>
      <c r="I20" s="51"/>
      <c r="J20" s="132" t="str">
        <f ca="1">IF(J21&lt;2008,2008,J21)</f>
        <v/>
      </c>
      <c r="K20" s="51"/>
      <c r="L20" s="132" t="str">
        <f ca="1">IF(L21&lt;2008,2008,L21)</f>
        <v/>
      </c>
      <c r="M20" s="51"/>
      <c r="N20" s="132" t="str">
        <f ca="1">IF(N21&lt;2008,2008,N21)</f>
        <v/>
      </c>
    </row>
    <row r="21" spans="1:14" x14ac:dyDescent="0.2">
      <c r="A21" s="45" t="s">
        <v>12</v>
      </c>
      <c r="B21" s="145" t="s">
        <v>123</v>
      </c>
      <c r="C21" s="36"/>
      <c r="D21" s="90" t="str">
        <f ca="1">IF(ISNUMBER(D$8),IF(OR(D$8&gt;TODAY(),YEAR(D$8)&lt;1987),"Invalid date of Injury",YEAR(D8)),"")</f>
        <v/>
      </c>
      <c r="E21" s="14"/>
      <c r="F21" s="13" t="str">
        <f ca="1">IF(ISNUMBER(F$8),IF(OR(F$8&gt;TODAY(),YEAR(F$8)&lt;1987),"Invalid date of Injury",YEAR(F8)),"")</f>
        <v/>
      </c>
      <c r="G21" s="14"/>
      <c r="H21" s="13" t="str">
        <f ca="1">IF(ISNUMBER(H$8),IF(OR(H$8&gt;TODAY(),YEAR(H$8)&lt;1987),"Invalid date of Injury",YEAR(H8)),"")</f>
        <v/>
      </c>
      <c r="I21" s="14"/>
      <c r="J21" s="13" t="str">
        <f ca="1">IF(ISNUMBER(J$8),IF(OR(J$8&gt;TODAY(),YEAR(J$8)&lt;1987),"Invalid date of Injury",YEAR(J8)),"")</f>
        <v/>
      </c>
      <c r="K21" s="14"/>
      <c r="L21" s="13" t="str">
        <f ca="1">IF(ISNUMBER(L$8),IF(OR(L$8&gt;TODAY(),YEAR(L$8)&lt;1987),"Invalid date of Injury",YEAR(L8)),"")</f>
        <v/>
      </c>
      <c r="M21" s="14"/>
      <c r="N21" s="13" t="str">
        <f ca="1">IF(ISNUMBER(N$8),IF(OR(N$8&gt;TODAY(),YEAR(N$8)&lt;1987),"Invalid date of Injury",YEAR(N8)),"")</f>
        <v/>
      </c>
    </row>
    <row r="22" spans="1:14" x14ac:dyDescent="0.2">
      <c r="A22" s="59"/>
      <c r="B22" s="142" t="s">
        <v>124</v>
      </c>
      <c r="C22" s="36"/>
      <c r="D22" s="91" t="str">
        <f>IF(AND(ISNUMBER(D$8),ISNUMBER(D$11)),INDEX('WPI All Years'!$A$2:$N$102,MATCH(D11,'WPI All Years'!$A$2:$A$102,0),MATCH(D$20,'WPI All Years'!$A$1:$N$1,0)),"")</f>
        <v/>
      </c>
      <c r="E22" s="16"/>
      <c r="F22" s="15" t="str">
        <f>IF(AND(ISNUMBER(F$8),ISNUMBER(F$11)),INDEX('WPI All Years'!$A$2:$N$102,MATCH(F11,'WPI All Years'!$A$2:$A$102,0),MATCH(F$20,'WPI All Years'!$A$1:$N$1,0)),"")</f>
        <v/>
      </c>
      <c r="G22" s="16"/>
      <c r="H22" s="15" t="str">
        <f>IF(AND(ISNUMBER(H$8),ISNUMBER(H$11)),INDEX('WPI All Years'!$A$2:$N$102,MATCH(H11,'WPI All Years'!$A$2:$A$102,0),MATCH(H$20,'WPI All Years'!$A$1:$N$1,0)),"")</f>
        <v/>
      </c>
      <c r="I22" s="16"/>
      <c r="J22" s="15" t="str">
        <f>IF(AND(ISNUMBER(J$8),ISNUMBER(J$11)),INDEX('WPI All Years'!$A$2:$N$102,MATCH(J11,'WPI All Years'!$A$2:$A$102,0),MATCH(J$20,'WPI All Years'!$A$1:$N$1,0)),"")</f>
        <v/>
      </c>
      <c r="K22" s="16"/>
      <c r="L22" s="15" t="str">
        <f>IF(AND(ISNUMBER(L$8),ISNUMBER(L$11)),INDEX('WPI All Years'!$A$2:$N$102,MATCH(L11,'WPI All Years'!$A$2:$A$102,0),MATCH(L$20,'WPI All Years'!$A$1:$N$1,0)),"")</f>
        <v/>
      </c>
      <c r="M22" s="16"/>
      <c r="N22" s="15" t="str">
        <f>IF(AND(ISNUMBER(N$8),ISNUMBER(N$11)),INDEX('WPI All Years'!$A$2:$N$102,MATCH(N11,'WPI All Years'!$A$2:$A$102,0),MATCH(N$20,'WPI All Years'!$A$1:$N$1,0)),"")</f>
        <v/>
      </c>
    </row>
    <row r="23" spans="1:14" x14ac:dyDescent="0.2">
      <c r="A23" s="59"/>
      <c r="B23" s="38"/>
      <c r="C23" s="38"/>
      <c r="D23" s="24" t="str">
        <f>IF(D$8="","",IF(ISNUMBER(D$8),IF(AND(ISNUMBER(VLOOKUP(D$12,'Schedule 3A All Years'!$A:$B,2,FALSE)),D$11&gt;=5),INDEX('Schedule 3A All Years'!$A$2:$N$44,MATCH(D12,'Schedule 3A All Years'!$A$2:$A$44,0),MATCH(D$20,'Schedule 3A All Years'!$A$1:$N$1,0)),"")))</f>
        <v/>
      </c>
      <c r="E23" s="25"/>
      <c r="F23" s="24" t="str">
        <f>IF(F$8="","",IF(ISNUMBER(F$8),IF(AND(ISNUMBER(VLOOKUP(F$12,'Schedule 3A All Years'!$A:$B,2,FALSE)),F$11&gt;=5),INDEX('Schedule 3A All Years'!$A$2:$N$44,MATCH(F12,'Schedule 3A All Years'!$A$2:$A$44,0),MATCH(F$20,'Schedule 3A All Years'!$A$1:$N$1,0)),"")))</f>
        <v/>
      </c>
      <c r="G23" s="25"/>
      <c r="H23" s="24" t="str">
        <f>IF(H$8="","",IF(ISNUMBER(H$8),IF(AND(ISNUMBER(VLOOKUP(H$12,'Schedule 3A All Years'!$A:$B,2,FALSE)),H$11&gt;=5),INDEX('Schedule 3A All Years'!$A$2:$N$44,MATCH(H12,'Schedule 3A All Years'!$A$2:$A$44,0),MATCH(H$20,'Schedule 3A All Years'!$A$1:$N$1,0)),"")))</f>
        <v/>
      </c>
      <c r="I23" s="25"/>
      <c r="J23" s="24" t="str">
        <f>IF(J$8="","",IF(ISNUMBER(J$8),IF(AND(ISNUMBER(VLOOKUP(J$12,'Schedule 3A All Years'!$A:$B,2,FALSE)),J$11&gt;=5),INDEX('Schedule 3A All Years'!$A$2:$N$44,MATCH(J12,'Schedule 3A All Years'!$A$2:$A$44,0),MATCH(J$20,'Schedule 3A All Years'!$A$1:$N$1,0)),"")))</f>
        <v/>
      </c>
      <c r="K23" s="25"/>
      <c r="L23" s="24" t="str">
        <f>IF(L$8="","",IF(ISNUMBER(L$8),IF(AND(ISNUMBER(VLOOKUP(L$12,'Schedule 3A All Years'!$A:$B,2,FALSE)),L$11&gt;=5),INDEX('Schedule 3A All Years'!$A$2:$N$44,MATCH(L12,'Schedule 3A All Years'!$A$2:$A$44,0),MATCH(L$20,'Schedule 3A All Years'!$A$1:$N$1,0)),"")))</f>
        <v/>
      </c>
      <c r="M23" s="25"/>
      <c r="N23" s="24" t="str">
        <f>IF(N$8="","",IF(ISNUMBER(N$8),IF(AND(ISNUMBER(VLOOKUP(N$12,'Schedule 3A All Years'!$A:$B,2,FALSE)),N$11&gt;=5),INDEX('Schedule 3A All Years'!$A$2:$N$44,MATCH(N12,'Schedule 3A All Years'!$A$2:$A$44,0),MATCH(N$20,'Schedule 3A All Years'!$A$1:$N$1,0)),"")))</f>
        <v/>
      </c>
    </row>
    <row r="24" spans="1:14" x14ac:dyDescent="0.2">
      <c r="A24" s="59"/>
      <c r="B24" s="38"/>
      <c r="C24" s="38"/>
      <c r="D24" s="24" t="str">
        <f>IF(D$8="","",IF(ISNUMBER(D$8),IF(AND(ISNUMBER(VLOOKUP(D$13,'Schedule 3A All Years'!$A:$B,2,FALSE)),D$11&gt;=5),INDEX('Schedule 3A All Years'!$A$2:$N$44,MATCH(D13,'Schedule 3A All Years'!$A$2:$A$44,0),MATCH(D$20,'Schedule 3A All Years'!$A$1:$N$1,0)),"")))</f>
        <v/>
      </c>
      <c r="E24" s="25"/>
      <c r="F24" s="24" t="str">
        <f>IF(F$8="","",IF(ISNUMBER(F$8),IF(AND(ISNUMBER(VLOOKUP(F$13,'Schedule 3A All Years'!$A:$B,2,FALSE)),F$11&gt;=5),INDEX('Schedule 3A All Years'!$A$2:$N$44,MATCH(F13,'Schedule 3A All Years'!$A$2:$A$44,0),MATCH(F$20,'Schedule 3A All Years'!$A$1:$N$1,0)),"")))</f>
        <v/>
      </c>
      <c r="G24" s="25"/>
      <c r="H24" s="24" t="str">
        <f>IF(H$8="","",IF(ISNUMBER(H$8),IF(AND(ISNUMBER(VLOOKUP(H$13,'Schedule 3A All Years'!$A:$B,2,FALSE)),H$11&gt;=5),INDEX('Schedule 3A All Years'!$A$2:$N$44,MATCH(H13,'Schedule 3A All Years'!$A$2:$A$44,0),MATCH(H$20,'Schedule 3A All Years'!$A$1:$N$1,0)),"")))</f>
        <v/>
      </c>
      <c r="I24" s="25"/>
      <c r="J24" s="24" t="str">
        <f>IF(J$8="","",IF(ISNUMBER(J$8),IF(AND(ISNUMBER(VLOOKUP(J$13,'Schedule 3A All Years'!$A:$B,2,FALSE)),J$11&gt;=5),INDEX('Schedule 3A All Years'!$A$2:$N$44,MATCH(J13,'Schedule 3A All Years'!$A$2:$A$44,0),MATCH(J$20,'Schedule 3A All Years'!$A$1:$N$1,0)),"")))</f>
        <v/>
      </c>
      <c r="K24" s="25"/>
      <c r="L24" s="24" t="str">
        <f>IF(L$8="","",IF(ISNUMBER(L$8),IF(AND(ISNUMBER(VLOOKUP(L$13,'Schedule 3A All Years'!$A:$B,2,FALSE)),L$11&gt;=5),INDEX('Schedule 3A All Years'!$A$2:$N$44,MATCH(L13,'Schedule 3A All Years'!$A$2:$A$44,0),MATCH(L$20,'Schedule 3A All Years'!$A$1:$N$1,0)),"")))</f>
        <v/>
      </c>
      <c r="M24" s="25"/>
      <c r="N24" s="24" t="str">
        <f>IF(N$8="","",IF(ISNUMBER(N$8),IF(AND(ISNUMBER(VLOOKUP(N$13,'Schedule 3A All Years'!$A:$B,2,FALSE)),N$11&gt;=5),INDEX('Schedule 3A All Years'!$A$2:$N$44,MATCH(N13,'Schedule 3A All Years'!$A$2:$A$44,0),MATCH(N$20,'Schedule 3A All Years'!$A$1:$N$1,0)),"")))</f>
        <v/>
      </c>
    </row>
    <row r="25" spans="1:14" x14ac:dyDescent="0.2">
      <c r="A25" s="59"/>
      <c r="B25" s="38"/>
      <c r="C25" s="38"/>
      <c r="D25" s="24" t="str">
        <f>IF(D$8="","",IF(ISNUMBER(D$8),IF(AND(ISNUMBER(VLOOKUP(D$14,'Schedule 3A All Years'!$A:$B,2,FALSE)),D$11&gt;=5),INDEX('Schedule 3A All Years'!$A$2:$N$44,MATCH(D14,'Schedule 3A All Years'!$A$2:$A$44,0),MATCH(D$20,'Schedule 3A All Years'!$A$1:$N$1,0)),"")))</f>
        <v/>
      </c>
      <c r="E25" s="25"/>
      <c r="F25" s="24" t="str">
        <f>IF(F$8="","",IF(ISNUMBER(F$8),IF(AND(ISNUMBER(VLOOKUP(F$14,'Schedule 3A All Years'!$A:$B,2,FALSE)),F$11&gt;=5),INDEX('Schedule 3A All Years'!$A$2:$N$44,MATCH(F14,'Schedule 3A All Years'!$A$2:$A$44,0),MATCH(F$20,'Schedule 3A All Years'!$A$1:$N$1,0)),"")))</f>
        <v/>
      </c>
      <c r="G25" s="25"/>
      <c r="H25" s="24" t="str">
        <f>IF(H$8="","",IF(ISNUMBER(H$8),IF(AND(ISNUMBER(VLOOKUP(H$14,'Schedule 3A All Years'!$A:$B,2,FALSE)),H$11&gt;=5),INDEX('Schedule 3A All Years'!$A$2:$N$44,MATCH(H14,'Schedule 3A All Years'!$A$2:$A$44,0),MATCH(H$20,'Schedule 3A All Years'!$A$1:$N$1,0)),"")))</f>
        <v/>
      </c>
      <c r="I25" s="25"/>
      <c r="J25" s="24" t="str">
        <f>IF(J$8="","",IF(ISNUMBER(J$8),IF(AND(ISNUMBER(VLOOKUP(J$14,'Schedule 3A All Years'!$A:$B,2,FALSE)),J$11&gt;=5),INDEX('Schedule 3A All Years'!$A$2:$N$44,MATCH(J14,'Schedule 3A All Years'!$A$2:$A$44,0),MATCH(J$20,'Schedule 3A All Years'!$A$1:$N$1,0)),"")))</f>
        <v/>
      </c>
      <c r="K25" s="25"/>
      <c r="L25" s="24" t="str">
        <f>IF(L$8="","",IF(ISNUMBER(L$8),IF(AND(ISNUMBER(VLOOKUP(L$14,'Schedule 3A All Years'!$A:$B,2,FALSE)),L$11&gt;=5),INDEX('Schedule 3A All Years'!$A$2:$N$44,MATCH(L14,'Schedule 3A All Years'!$A$2:$A$44,0),MATCH(L$20,'Schedule 3A All Years'!$A$1:$N$1,0)),"")))</f>
        <v/>
      </c>
      <c r="M25" s="25"/>
      <c r="N25" s="24" t="str">
        <f>IF(N$8="","",IF(ISNUMBER(N$8),IF(AND(ISNUMBER(VLOOKUP(N$14,'Schedule 3A All Years'!$A:$B,2,FALSE)),N$11&gt;=5),INDEX('Schedule 3A All Years'!$A$2:$N$44,MATCH(N14,'Schedule 3A All Years'!$A$2:$A$44,0),MATCH(N$20,'Schedule 3A All Years'!$A$1:$N$1,0)),"")))</f>
        <v/>
      </c>
    </row>
    <row r="26" spans="1:14" x14ac:dyDescent="0.2">
      <c r="A26" s="60"/>
      <c r="B26" s="36" t="s">
        <v>0</v>
      </c>
      <c r="C26" s="36"/>
      <c r="D26" s="91" t="str">
        <f>IF(ISNUMBER(D$8),MIN(SUM(D$23:D$25),INDEX('Schedule 3A All Years'!$A$2:$N$49,MATCH("Max Value",'Schedule 3A All Years'!$A$2:$A$49,0),MATCH(D$20,'Schedule 3A All Years'!$A$1:$N$1,0))),"")</f>
        <v/>
      </c>
      <c r="E26" s="40"/>
      <c r="F26" s="91" t="str">
        <f>IF(ISNUMBER(F$8),MIN(SUM(F$23:F$25),INDEX('Schedule 3A All Years'!$A$2:$N$49,MATCH("Max Value",'Schedule 3A All Years'!$A$2:$A$49,0),MATCH(F$20,'Schedule 3A All Years'!$A$1:$N$1,0))),"")</f>
        <v/>
      </c>
      <c r="H26" s="91" t="str">
        <f>IF(ISNUMBER(H$8),MIN(SUM(H$23:H$25),INDEX('Schedule 3A All Years'!$A$2:$N$49,MATCH("Max Value",'Schedule 3A All Years'!$A$2:$A$49,0),MATCH(H$20,'Schedule 3A All Years'!$A$1:$N$1,0))),"")</f>
        <v/>
      </c>
      <c r="J26" s="91" t="str">
        <f>IF(ISNUMBER(J$8),MIN(SUM(J$23:J$25),INDEX('Schedule 3A All Years'!$A$2:$N$49,MATCH("Max Value",'Schedule 3A All Years'!$A$2:$A$49,0),MATCH(J$20,'Schedule 3A All Years'!$A$1:$N$1,0))),"")</f>
        <v/>
      </c>
      <c r="L26" s="91" t="str">
        <f>IF(ISNUMBER(L$8),MIN(SUM(L$23:L$25),INDEX('Schedule 3A All Years'!$A$2:$N$49,MATCH("Max Value",'Schedule 3A All Years'!$A$2:$A$49,0),MATCH(L$20,'Schedule 3A All Years'!$A$1:$N$1,0))),"")</f>
        <v/>
      </c>
      <c r="N26" s="91" t="str">
        <f>IF(ISNUMBER(N$8),MIN(SUM(N$23:N$25),INDEX('Schedule 3A All Years'!$A$2:$N$49,MATCH("Max Value",'Schedule 3A All Years'!$A$2:$A$49,0),MATCH(N$20,'Schedule 3A All Years'!$A$1:$N$1,0))),"")</f>
        <v/>
      </c>
    </row>
    <row r="27" spans="1:14" ht="13.5" thickBot="1" x14ac:dyDescent="0.25">
      <c r="A27" s="59"/>
      <c r="B27" s="92" t="s">
        <v>16</v>
      </c>
      <c r="C27" s="92"/>
      <c r="D27" s="93">
        <f>IF(SUM(D$15:D$19)&gt;=0,SUM(D$15:D$19),"Invalid Previous Payment")</f>
        <v>0</v>
      </c>
      <c r="E27" s="16"/>
      <c r="F27" s="17">
        <f>IF(SUM(F$15:F$19)&gt;=0,SUM(F$15:F$19),"Invalid Previous Payment")</f>
        <v>0</v>
      </c>
      <c r="G27" s="16"/>
      <c r="H27" s="17">
        <f>IF(SUM(H$15:H$19)&gt;=0,SUM(H$15:H$19),"Invalid Previous Payment")</f>
        <v>0</v>
      </c>
      <c r="I27" s="16"/>
      <c r="J27" s="17">
        <f>IF(SUM(J$15:J$19)&gt;=0,SUM(J$15:J$19),"Invalid Previous Payment")</f>
        <v>0</v>
      </c>
      <c r="K27" s="16"/>
      <c r="L27" s="17">
        <f>IF(SUM(L$15:L$19)&gt;=0,SUM(L$15:L$19),"Invalid Previous Payment")</f>
        <v>0</v>
      </c>
      <c r="M27" s="16"/>
      <c r="N27" s="17">
        <f>IF(SUM(N$15:N$19)&gt;=0,SUM(N$15:N$19),"Invalid Previous Payment")</f>
        <v>0</v>
      </c>
    </row>
    <row r="28" spans="1:14" ht="13.5" thickBot="1" x14ac:dyDescent="0.25">
      <c r="A28" s="59"/>
      <c r="B28" s="94" t="s">
        <v>82</v>
      </c>
      <c r="C28" s="94"/>
      <c r="D28" s="18" t="str">
        <f ca="1">IF(AND(ISNUMBER(D$11),ISNUMBER(D$21)),IF(D$11&lt;5,0,MAX(D$22-D$27,D$26-D$27,0)),"")</f>
        <v/>
      </c>
      <c r="E28" s="19"/>
      <c r="F28" s="18" t="str">
        <f ca="1">IF(AND(ISNUMBER(F$11),ISNUMBER(F$21)),IF(F$11&lt;5,0,MAX(F$22-F$27,F$26-F$27,0)),"")</f>
        <v/>
      </c>
      <c r="G28" s="19"/>
      <c r="H28" s="18" t="str">
        <f ca="1">IF(AND(ISNUMBER(H$11),ISNUMBER(H$21)),IF(H$11&lt;5,0,MAX(H$22-H$27,H$26-H$27,0)),"")</f>
        <v/>
      </c>
      <c r="I28" s="20"/>
      <c r="J28" s="18" t="str">
        <f ca="1">IF(AND(ISNUMBER(J$11),ISNUMBER(J$21)),IF(J$11&lt;5,0,MAX(J$22-J$27,J$26-J$27,0)),"")</f>
        <v/>
      </c>
      <c r="K28" s="19"/>
      <c r="L28" s="18" t="str">
        <f ca="1">IF(AND(ISNUMBER(L$11),ISNUMBER(L$21)),IF(L$11&lt;5,0,MAX(L$22-L$27,L$26-L$27,0)),"")</f>
        <v/>
      </c>
      <c r="M28" s="19"/>
      <c r="N28" s="18" t="str">
        <f ca="1">IF(AND(ISNUMBER(N$11),ISNUMBER(N$21)),IF(N$11&lt;5,0,MAX(N$22-N$27,N$26-N$27,0)),"")</f>
        <v/>
      </c>
    </row>
    <row r="29" spans="1:14" ht="13.5" customHeight="1" thickBot="1" x14ac:dyDescent="0.25">
      <c r="A29" s="59"/>
      <c r="B29" s="36"/>
      <c r="C29" s="36"/>
      <c r="D29" s="61"/>
      <c r="E29" s="61"/>
      <c r="F29" s="61"/>
      <c r="G29" s="61"/>
      <c r="H29" s="61"/>
      <c r="I29" s="61"/>
      <c r="J29" s="61"/>
      <c r="K29" s="61"/>
      <c r="L29" s="61"/>
      <c r="M29" s="61"/>
      <c r="N29" s="62"/>
    </row>
    <row r="30" spans="1:14" ht="50.25" thickBot="1" x14ac:dyDescent="0.35">
      <c r="A30" s="63"/>
      <c r="B30" s="64" t="s">
        <v>98</v>
      </c>
      <c r="C30" s="64"/>
      <c r="D30" s="18">
        <f ca="1">SUM(D28,F28,H28,J28,L28,N28)</f>
        <v>0</v>
      </c>
      <c r="E30" s="61"/>
      <c r="F30" s="23" t="str">
        <f>IF(SUM(D11,F11,H11,J11,L11,N11)&gt;100,"The cumulative % WPI for this worker exceeds 100%",IF('Check Errors'!B9&gt;0,"The worker has same injury dates for different injuries",""))</f>
        <v/>
      </c>
      <c r="G30" s="23"/>
      <c r="H30" s="23"/>
      <c r="I30" s="23"/>
      <c r="J30" s="23"/>
      <c r="K30" s="65"/>
      <c r="L30" s="65"/>
      <c r="M30" s="65"/>
      <c r="N30" s="66"/>
    </row>
    <row r="31" spans="1:14" ht="13.5" thickBot="1" x14ac:dyDescent="0.25">
      <c r="A31" s="67"/>
      <c r="B31" s="68"/>
      <c r="C31" s="68"/>
      <c r="D31" s="68"/>
      <c r="E31" s="68"/>
      <c r="F31" s="68"/>
      <c r="G31" s="68"/>
      <c r="H31" s="68"/>
      <c r="I31" s="68"/>
      <c r="J31" s="68"/>
      <c r="K31" s="68"/>
      <c r="L31" s="68"/>
      <c r="M31" s="68"/>
      <c r="N31" s="69"/>
    </row>
    <row r="32" spans="1:14" x14ac:dyDescent="0.2">
      <c r="A32" s="70" t="s">
        <v>65</v>
      </c>
      <c r="B32" s="71"/>
      <c r="C32" s="71"/>
      <c r="D32" s="71"/>
    </row>
    <row r="33" spans="1:4" x14ac:dyDescent="0.2">
      <c r="A33" s="71" t="s">
        <v>67</v>
      </c>
      <c r="B33" s="73"/>
      <c r="C33" s="73"/>
      <c r="D33" s="73"/>
    </row>
    <row r="34" spans="1:4" s="44" customFormat="1" x14ac:dyDescent="0.2">
      <c r="A34" s="71" t="s">
        <v>68</v>
      </c>
      <c r="B34" s="74"/>
      <c r="C34" s="74"/>
      <c r="D34" s="75"/>
    </row>
    <row r="35" spans="1:4" s="44" customFormat="1" x14ac:dyDescent="0.2">
      <c r="A35" s="71" t="s">
        <v>70</v>
      </c>
      <c r="B35" s="76"/>
      <c r="C35" s="76"/>
      <c r="D35" s="75"/>
    </row>
    <row r="36" spans="1:4" s="44" customFormat="1" x14ac:dyDescent="0.2">
      <c r="A36" s="77" t="s">
        <v>66</v>
      </c>
      <c r="B36" s="76"/>
      <c r="C36" s="76"/>
      <c r="D36" s="75"/>
    </row>
    <row r="37" spans="1:4" s="44" customFormat="1" x14ac:dyDescent="0.2">
      <c r="A37" s="71" t="s">
        <v>71</v>
      </c>
      <c r="B37" s="76"/>
      <c r="C37" s="76"/>
      <c r="D37" s="75"/>
    </row>
    <row r="38" spans="1:4" s="44" customFormat="1" x14ac:dyDescent="0.2">
      <c r="A38" s="76" t="s">
        <v>72</v>
      </c>
      <c r="B38" s="76"/>
      <c r="C38" s="76"/>
      <c r="D38" s="75"/>
    </row>
    <row r="39" spans="1:4" s="44" customFormat="1" x14ac:dyDescent="0.2">
      <c r="A39" s="76" t="s">
        <v>74</v>
      </c>
      <c r="B39" s="76"/>
      <c r="C39" s="76"/>
      <c r="D39" s="75"/>
    </row>
    <row r="40" spans="1:4" s="44" customFormat="1" x14ac:dyDescent="0.2">
      <c r="A40" s="77" t="s">
        <v>73</v>
      </c>
      <c r="B40" s="76"/>
      <c r="C40" s="76"/>
      <c r="D40" s="75"/>
    </row>
    <row r="41" spans="1:4" s="44" customFormat="1" x14ac:dyDescent="0.2">
      <c r="A41" s="77"/>
      <c r="B41" s="76"/>
      <c r="C41" s="76"/>
      <c r="D41" s="75"/>
    </row>
    <row r="42" spans="1:4" s="44" customFormat="1" x14ac:dyDescent="0.2">
      <c r="B42" s="76"/>
      <c r="C42" s="76"/>
      <c r="D42" s="75"/>
    </row>
    <row r="43" spans="1:4" s="44" customFormat="1" x14ac:dyDescent="0.2">
      <c r="A43" s="77"/>
      <c r="B43" s="76"/>
      <c r="C43" s="76"/>
      <c r="D43" s="75"/>
    </row>
    <row r="44" spans="1:4" s="44" customFormat="1" x14ac:dyDescent="0.2">
      <c r="A44" s="77"/>
      <c r="B44" s="76"/>
      <c r="C44" s="76"/>
      <c r="D44" s="75"/>
    </row>
    <row r="45" spans="1:4" s="44" customFormat="1" x14ac:dyDescent="0.2">
      <c r="B45" s="76"/>
      <c r="C45" s="76"/>
      <c r="D45" s="75"/>
    </row>
    <row r="46" spans="1:4" s="44" customFormat="1" x14ac:dyDescent="0.2">
      <c r="B46" s="76"/>
      <c r="C46" s="76"/>
      <c r="D46" s="75"/>
    </row>
    <row r="47" spans="1:4" s="44" customFormat="1" x14ac:dyDescent="0.2">
      <c r="A47" s="77" t="s">
        <v>69</v>
      </c>
      <c r="B47" s="76"/>
      <c r="C47" s="76"/>
      <c r="D47" s="75"/>
    </row>
    <row r="48" spans="1:4" s="44" customFormat="1" x14ac:dyDescent="0.2">
      <c r="B48" s="76"/>
      <c r="C48" s="76"/>
      <c r="D48" s="75"/>
    </row>
    <row r="49" spans="1:4" s="44" customFormat="1" x14ac:dyDescent="0.2">
      <c r="A49" s="77"/>
      <c r="B49" s="76"/>
      <c r="C49" s="76"/>
      <c r="D49" s="75"/>
    </row>
    <row r="50" spans="1:4" s="44" customFormat="1" x14ac:dyDescent="0.2">
      <c r="A50" s="77"/>
      <c r="B50" s="76"/>
      <c r="C50" s="76"/>
      <c r="D50" s="75"/>
    </row>
    <row r="51" spans="1:4" s="44" customFormat="1" x14ac:dyDescent="0.2">
      <c r="A51" s="77"/>
      <c r="B51" s="76"/>
      <c r="C51" s="76"/>
      <c r="D51" s="75"/>
    </row>
    <row r="52" spans="1:4" s="44" customFormat="1" x14ac:dyDescent="0.2">
      <c r="A52" s="77"/>
      <c r="B52" s="76"/>
      <c r="C52" s="76"/>
      <c r="D52" s="75"/>
    </row>
    <row r="53" spans="1:4" s="44" customFormat="1" x14ac:dyDescent="0.2">
      <c r="A53" s="78"/>
      <c r="B53" s="79"/>
      <c r="C53" s="79"/>
      <c r="D53" s="80"/>
    </row>
    <row r="54" spans="1:4" s="44" customFormat="1" x14ac:dyDescent="0.2">
      <c r="A54" s="81"/>
      <c r="B54" s="82"/>
      <c r="C54" s="82"/>
      <c r="D54" s="80"/>
    </row>
    <row r="55" spans="1:4" s="44" customFormat="1" x14ac:dyDescent="0.2">
      <c r="A55" s="81"/>
      <c r="B55" s="82"/>
      <c r="C55" s="82"/>
      <c r="D55" s="80"/>
    </row>
    <row r="56" spans="1:4" s="44" customFormat="1" x14ac:dyDescent="0.2">
      <c r="A56" s="81"/>
      <c r="B56" s="82"/>
      <c r="C56" s="82"/>
      <c r="D56" s="80"/>
    </row>
    <row r="57" spans="1:4" s="44" customFormat="1" x14ac:dyDescent="0.2">
      <c r="A57" s="81"/>
      <c r="B57" s="82"/>
      <c r="C57" s="82"/>
      <c r="D57" s="80"/>
    </row>
    <row r="58" spans="1:4" s="44" customFormat="1" x14ac:dyDescent="0.2">
      <c r="A58" s="81"/>
      <c r="B58" s="82"/>
      <c r="C58" s="82"/>
      <c r="D58" s="80"/>
    </row>
    <row r="59" spans="1:4" s="44" customFormat="1" x14ac:dyDescent="0.2">
      <c r="A59" s="81"/>
      <c r="B59" s="82"/>
      <c r="C59" s="82"/>
      <c r="D59" s="80"/>
    </row>
    <row r="60" spans="1:4" s="44" customFormat="1" x14ac:dyDescent="0.2">
      <c r="A60" s="81"/>
      <c r="B60" s="82"/>
      <c r="C60" s="82"/>
      <c r="D60" s="80"/>
    </row>
    <row r="61" spans="1:4" s="44" customFormat="1" x14ac:dyDescent="0.2">
      <c r="A61" s="81"/>
      <c r="B61" s="82"/>
      <c r="C61" s="82"/>
      <c r="D61" s="80"/>
    </row>
    <row r="62" spans="1:4" s="44" customFormat="1" x14ac:dyDescent="0.2">
      <c r="A62" s="81"/>
      <c r="B62" s="82"/>
      <c r="C62" s="82"/>
      <c r="D62" s="80"/>
    </row>
    <row r="63" spans="1:4" s="44" customFormat="1" x14ac:dyDescent="0.2">
      <c r="A63" s="81"/>
      <c r="B63" s="82"/>
      <c r="C63" s="82"/>
      <c r="D63" s="80"/>
    </row>
    <row r="64" spans="1:4" s="44" customFormat="1" x14ac:dyDescent="0.2">
      <c r="A64" s="81"/>
      <c r="B64" s="82"/>
      <c r="C64" s="82"/>
      <c r="D64" s="80"/>
    </row>
    <row r="65" spans="1:4" s="44" customFormat="1" x14ac:dyDescent="0.2">
      <c r="A65" s="81"/>
      <c r="B65" s="82"/>
      <c r="C65" s="82"/>
      <c r="D65" s="80"/>
    </row>
    <row r="66" spans="1:4" s="44" customFormat="1" x14ac:dyDescent="0.2">
      <c r="A66" s="81"/>
      <c r="B66" s="82"/>
      <c r="C66" s="82"/>
      <c r="D66" s="80"/>
    </row>
    <row r="67" spans="1:4" s="44" customFormat="1" x14ac:dyDescent="0.2">
      <c r="A67" s="81"/>
      <c r="B67" s="82"/>
      <c r="C67" s="82"/>
      <c r="D67" s="80"/>
    </row>
    <row r="68" spans="1:4" s="44" customFormat="1" x14ac:dyDescent="0.2">
      <c r="A68" s="81"/>
      <c r="B68" s="82"/>
      <c r="C68" s="82"/>
      <c r="D68" s="80"/>
    </row>
    <row r="69" spans="1:4" s="44" customFormat="1" x14ac:dyDescent="0.2">
      <c r="A69" s="81"/>
      <c r="B69" s="82"/>
      <c r="C69" s="82"/>
      <c r="D69" s="80"/>
    </row>
    <row r="70" spans="1:4" s="44" customFormat="1" x14ac:dyDescent="0.2">
      <c r="A70" s="81"/>
      <c r="B70" s="82"/>
      <c r="C70" s="82"/>
      <c r="D70" s="80"/>
    </row>
    <row r="71" spans="1:4" s="44" customFormat="1" x14ac:dyDescent="0.2">
      <c r="A71" s="81"/>
      <c r="B71" s="82"/>
      <c r="C71" s="82"/>
      <c r="D71" s="80"/>
    </row>
    <row r="72" spans="1:4" s="44" customFormat="1" x14ac:dyDescent="0.2">
      <c r="A72" s="81"/>
      <c r="B72" s="82"/>
      <c r="C72" s="82"/>
      <c r="D72" s="80"/>
    </row>
    <row r="73" spans="1:4" s="44" customFormat="1" x14ac:dyDescent="0.2">
      <c r="A73" s="81"/>
      <c r="B73" s="82"/>
      <c r="C73" s="82"/>
      <c r="D73" s="80"/>
    </row>
    <row r="74" spans="1:4" s="44" customFormat="1" x14ac:dyDescent="0.2">
      <c r="A74" s="81"/>
      <c r="B74" s="82"/>
      <c r="C74" s="82"/>
      <c r="D74" s="80"/>
    </row>
    <row r="75" spans="1:4" s="44" customFormat="1" x14ac:dyDescent="0.2">
      <c r="A75" s="81"/>
      <c r="B75" s="82"/>
      <c r="C75" s="82"/>
      <c r="D75" s="80"/>
    </row>
    <row r="76" spans="1:4" s="44" customFormat="1" x14ac:dyDescent="0.2">
      <c r="A76" s="81"/>
      <c r="B76" s="82"/>
      <c r="C76" s="82"/>
      <c r="D76" s="80"/>
    </row>
    <row r="77" spans="1:4" s="44" customFormat="1" x14ac:dyDescent="0.2">
      <c r="A77" s="81"/>
      <c r="B77" s="82"/>
      <c r="C77" s="82"/>
      <c r="D77" s="80"/>
    </row>
    <row r="78" spans="1:4" s="44" customFormat="1" x14ac:dyDescent="0.2">
      <c r="A78" s="81"/>
      <c r="B78" s="82"/>
      <c r="C78" s="82"/>
      <c r="D78" s="80"/>
    </row>
    <row r="79" spans="1:4" s="44" customFormat="1" x14ac:dyDescent="0.2">
      <c r="A79" s="81"/>
      <c r="B79" s="82"/>
      <c r="C79" s="82"/>
      <c r="D79" s="80"/>
    </row>
    <row r="80" spans="1:4" s="44" customFormat="1" x14ac:dyDescent="0.2">
      <c r="A80" s="81"/>
      <c r="B80" s="82"/>
      <c r="C80" s="82"/>
      <c r="D80" s="80"/>
    </row>
    <row r="81" spans="1:6" s="44" customFormat="1" x14ac:dyDescent="0.2">
      <c r="A81" s="83"/>
      <c r="B81" s="82"/>
      <c r="C81" s="82"/>
      <c r="D81" s="84"/>
    </row>
    <row r="82" spans="1:6" s="44" customFormat="1" x14ac:dyDescent="0.2">
      <c r="A82" s="83"/>
      <c r="B82" s="84"/>
      <c r="C82" s="84"/>
      <c r="D82" s="84"/>
    </row>
    <row r="83" spans="1:6" s="44" customFormat="1" x14ac:dyDescent="0.2">
      <c r="A83" s="83"/>
      <c r="B83" s="84"/>
      <c r="C83" s="84"/>
      <c r="D83" s="84"/>
    </row>
    <row r="84" spans="1:6" s="44" customFormat="1" x14ac:dyDescent="0.2">
      <c r="A84" s="83"/>
      <c r="B84" s="84"/>
      <c r="C84" s="84"/>
      <c r="D84" s="84"/>
    </row>
    <row r="85" spans="1:6" x14ac:dyDescent="0.2">
      <c r="B85" s="84"/>
      <c r="C85" s="84"/>
      <c r="D85" s="84"/>
      <c r="E85" s="44"/>
      <c r="F85" s="44"/>
    </row>
    <row r="86" spans="1:6" x14ac:dyDescent="0.2">
      <c r="B86" s="84"/>
      <c r="C86" s="84"/>
      <c r="D86" s="84"/>
      <c r="E86" s="44"/>
      <c r="F86" s="44"/>
    </row>
    <row r="87" spans="1:6" x14ac:dyDescent="0.2">
      <c r="B87" s="84"/>
      <c r="C87" s="84"/>
      <c r="D87" s="84"/>
      <c r="E87" s="44"/>
      <c r="F87" s="44"/>
    </row>
    <row r="88" spans="1:6" x14ac:dyDescent="0.2">
      <c r="B88" s="84"/>
      <c r="C88" s="84"/>
      <c r="D88" s="84"/>
      <c r="E88" s="44"/>
      <c r="F88" s="44"/>
    </row>
    <row r="89" spans="1:6" x14ac:dyDescent="0.2">
      <c r="B89" s="85"/>
      <c r="C89" s="85"/>
      <c r="D89" s="85"/>
    </row>
    <row r="90" spans="1:6" x14ac:dyDescent="0.2">
      <c r="B90" s="85"/>
      <c r="C90" s="85"/>
      <c r="D90" s="85"/>
    </row>
    <row r="91" spans="1:6" x14ac:dyDescent="0.2">
      <c r="B91" s="85"/>
      <c r="C91" s="85"/>
      <c r="D91" s="85"/>
    </row>
    <row r="92" spans="1:6" x14ac:dyDescent="0.2">
      <c r="B92" s="85"/>
      <c r="C92" s="85"/>
      <c r="D92" s="85"/>
    </row>
    <row r="93" spans="1:6" x14ac:dyDescent="0.2">
      <c r="B93" s="85"/>
      <c r="C93" s="85"/>
      <c r="D93" s="85"/>
    </row>
    <row r="94" spans="1:6" x14ac:dyDescent="0.2">
      <c r="B94" s="85"/>
      <c r="C94" s="85"/>
      <c r="D94" s="85"/>
    </row>
    <row r="95" spans="1:6" x14ac:dyDescent="0.2">
      <c r="B95" s="85"/>
      <c r="C95" s="85"/>
      <c r="D95" s="85"/>
    </row>
    <row r="96" spans="1:6" x14ac:dyDescent="0.2">
      <c r="B96" s="85"/>
      <c r="C96" s="85"/>
      <c r="D96" s="85"/>
    </row>
    <row r="97" spans="2:4" x14ac:dyDescent="0.2">
      <c r="B97" s="85"/>
      <c r="C97" s="85"/>
      <c r="D97" s="85"/>
    </row>
    <row r="98" spans="2:4" x14ac:dyDescent="0.2">
      <c r="B98" s="85"/>
      <c r="C98" s="85"/>
      <c r="D98" s="85"/>
    </row>
    <row r="99" spans="2:4" x14ac:dyDescent="0.2">
      <c r="B99" s="85"/>
      <c r="C99" s="85"/>
      <c r="D99" s="85"/>
    </row>
    <row r="100" spans="2:4" x14ac:dyDescent="0.2">
      <c r="B100" s="85"/>
      <c r="C100" s="85"/>
      <c r="D100" s="85"/>
    </row>
    <row r="101" spans="2:4" x14ac:dyDescent="0.2">
      <c r="B101" s="85"/>
      <c r="C101" s="85"/>
      <c r="D101" s="85"/>
    </row>
    <row r="102" spans="2:4" x14ac:dyDescent="0.2">
      <c r="B102" s="85"/>
      <c r="C102" s="85"/>
      <c r="D102" s="85"/>
    </row>
    <row r="103" spans="2:4" x14ac:dyDescent="0.2">
      <c r="B103" s="85"/>
      <c r="C103" s="85"/>
      <c r="D103" s="85"/>
    </row>
    <row r="104" spans="2:4" x14ac:dyDescent="0.2">
      <c r="B104" s="85"/>
      <c r="C104" s="85"/>
      <c r="D104" s="85"/>
    </row>
  </sheetData>
  <sheetProtection password="E7C6" sheet="1" objects="1" scenarios="1"/>
  <mergeCells count="1">
    <mergeCell ref="D3:H3"/>
  </mergeCells>
  <phoneticPr fontId="3" type="noConversion"/>
  <dataValidations count="4">
    <dataValidation type="decimal" allowBlank="1" showInputMessage="1" showErrorMessage="1" sqref="D15:N19">
      <formula1>-1000000000000000000</formula1>
      <formula2>10000000000000000000</formula2>
    </dataValidation>
    <dataValidation type="date" allowBlank="1" showInputMessage="1" showErrorMessage="1" sqref="D8 J8 H8 L8 F8 N8">
      <formula1>31778</formula1>
      <formula2>TODAY()</formula2>
    </dataValidation>
    <dataValidation type="whole" allowBlank="1" showInputMessage="1" showErrorMessage="1" error="Put in a whole number between 0 and 100" sqref="J11 D11 N11 L11 H11 F11">
      <formula1>0</formula1>
      <formula2>100</formula2>
    </dataValidation>
    <dataValidation type="list" showInputMessage="1" showErrorMessage="1" sqref="D12:D14 F12:F14 H12:H14 J12:J14 L12:L14 N12:N14">
      <formula1>Schedule_3A_All_Years</formula1>
    </dataValidation>
  </dataValidations>
  <pageMargins left="0.15748031496062992" right="0.15748031496062992" top="0.98425196850393704" bottom="0.98425196850393704"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99" r:id="rId4" name="Button 75">
              <controlPr defaultSize="0" print="0" autoFill="0" autoPict="0" macro="[0]!SelectRangeToCopy">
                <anchor moveWithCells="1" sizeWithCells="1">
                  <from>
                    <xdr:col>1</xdr:col>
                    <xdr:colOff>152400</xdr:colOff>
                    <xdr:row>0</xdr:row>
                    <xdr:rowOff>123825</xdr:rowOff>
                  </from>
                  <to>
                    <xdr:col>1</xdr:col>
                    <xdr:colOff>2476500</xdr:colOff>
                    <xdr:row>0</xdr:row>
                    <xdr:rowOff>485775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102"/>
  <sheetViews>
    <sheetView workbookViewId="0">
      <selection activeCell="J4" sqref="J4"/>
    </sheetView>
  </sheetViews>
  <sheetFormatPr defaultRowHeight="12.75" x14ac:dyDescent="0.2"/>
  <cols>
    <col min="1" max="14" width="14" customWidth="1"/>
  </cols>
  <sheetData>
    <row r="1" spans="1:14" ht="13.5" thickBot="1" x14ac:dyDescent="0.25">
      <c r="A1" s="122" t="s">
        <v>75</v>
      </c>
      <c r="B1" s="127">
        <v>2008</v>
      </c>
      <c r="C1" s="123">
        <v>2009</v>
      </c>
      <c r="D1" s="123">
        <v>2010</v>
      </c>
      <c r="E1" s="123">
        <v>2011</v>
      </c>
      <c r="F1" s="123">
        <v>2012</v>
      </c>
      <c r="G1" s="123">
        <v>2013</v>
      </c>
      <c r="H1" s="123">
        <v>2014</v>
      </c>
      <c r="I1" s="123">
        <v>2015</v>
      </c>
      <c r="J1" s="123">
        <v>2016</v>
      </c>
      <c r="K1" s="123">
        <v>2017</v>
      </c>
      <c r="L1" s="123">
        <v>2018</v>
      </c>
      <c r="M1" s="123">
        <v>2019</v>
      </c>
      <c r="N1" s="123">
        <v>2020</v>
      </c>
    </row>
    <row r="2" spans="1:14" ht="13.5" thickBot="1" x14ac:dyDescent="0.25">
      <c r="A2" s="124">
        <v>0</v>
      </c>
      <c r="B2" s="125">
        <v>0</v>
      </c>
      <c r="C2" s="126">
        <v>0</v>
      </c>
      <c r="D2" s="125">
        <v>0</v>
      </c>
      <c r="E2" s="125">
        <v>0</v>
      </c>
      <c r="F2" s="125">
        <v>0</v>
      </c>
      <c r="G2" s="125">
        <v>0</v>
      </c>
      <c r="H2" s="147">
        <v>0</v>
      </c>
      <c r="I2" s="147">
        <v>0</v>
      </c>
      <c r="J2" s="147" t="s">
        <v>69</v>
      </c>
      <c r="K2" s="147"/>
      <c r="L2" s="147"/>
      <c r="M2" s="147"/>
      <c r="N2" s="148"/>
    </row>
    <row r="3" spans="1:14" ht="13.5" thickBot="1" x14ac:dyDescent="0.25">
      <c r="A3" s="124">
        <v>1</v>
      </c>
      <c r="B3" s="125">
        <v>0</v>
      </c>
      <c r="C3" s="126">
        <v>0</v>
      </c>
      <c r="D3" s="125">
        <v>0</v>
      </c>
      <c r="E3" s="125">
        <v>0</v>
      </c>
      <c r="F3" s="125">
        <v>0</v>
      </c>
      <c r="G3" s="125">
        <v>0</v>
      </c>
      <c r="H3" s="147">
        <v>0</v>
      </c>
      <c r="I3" s="147">
        <v>0</v>
      </c>
      <c r="J3" s="147"/>
      <c r="K3" s="147"/>
      <c r="L3" s="147"/>
      <c r="M3" s="147"/>
      <c r="N3" s="148"/>
    </row>
    <row r="4" spans="1:14" ht="13.5" thickBot="1" x14ac:dyDescent="0.25">
      <c r="A4" s="124">
        <v>2</v>
      </c>
      <c r="B4" s="125">
        <v>0</v>
      </c>
      <c r="C4" s="126">
        <v>0</v>
      </c>
      <c r="D4" s="125">
        <v>0</v>
      </c>
      <c r="E4" s="125">
        <v>0</v>
      </c>
      <c r="F4" s="125">
        <v>0</v>
      </c>
      <c r="G4" s="125">
        <v>0</v>
      </c>
      <c r="H4" s="147">
        <v>0</v>
      </c>
      <c r="I4" s="147">
        <v>0</v>
      </c>
      <c r="J4" s="147"/>
      <c r="K4" s="147"/>
      <c r="L4" s="147"/>
      <c r="M4" s="147"/>
      <c r="N4" s="148"/>
    </row>
    <row r="5" spans="1:14" ht="13.5" thickBot="1" x14ac:dyDescent="0.25">
      <c r="A5" s="124">
        <v>3</v>
      </c>
      <c r="B5" s="125">
        <v>0</v>
      </c>
      <c r="C5" s="126">
        <v>0</v>
      </c>
      <c r="D5" s="125">
        <v>0</v>
      </c>
      <c r="E5" s="125">
        <v>0</v>
      </c>
      <c r="F5" s="125">
        <v>0</v>
      </c>
      <c r="G5" s="125">
        <v>0</v>
      </c>
      <c r="H5" s="147">
        <v>0</v>
      </c>
      <c r="I5" s="147">
        <v>0</v>
      </c>
      <c r="J5" s="147"/>
      <c r="K5" s="147"/>
      <c r="L5" s="147"/>
      <c r="M5" s="147"/>
      <c r="N5" s="148"/>
    </row>
    <row r="6" spans="1:14" ht="13.5" thickBot="1" x14ac:dyDescent="0.25">
      <c r="A6" s="124">
        <v>4</v>
      </c>
      <c r="B6" s="125">
        <v>0</v>
      </c>
      <c r="C6" s="126">
        <v>0</v>
      </c>
      <c r="D6" s="125">
        <v>0</v>
      </c>
      <c r="E6" s="125">
        <v>0</v>
      </c>
      <c r="F6" s="125">
        <v>0</v>
      </c>
      <c r="G6" s="125">
        <v>0</v>
      </c>
      <c r="H6" s="147">
        <v>0</v>
      </c>
      <c r="I6" s="147">
        <v>0</v>
      </c>
      <c r="J6" s="147"/>
      <c r="K6" s="147"/>
      <c r="L6" s="147"/>
      <c r="M6" s="147"/>
      <c r="N6" s="148"/>
    </row>
    <row r="7" spans="1:14" ht="13.5" thickBot="1" x14ac:dyDescent="0.25">
      <c r="A7" s="124">
        <v>5</v>
      </c>
      <c r="B7" s="125">
        <v>10000</v>
      </c>
      <c r="C7" s="126">
        <v>10514</v>
      </c>
      <c r="D7" s="125">
        <v>10657</v>
      </c>
      <c r="E7" s="125">
        <v>10936</v>
      </c>
      <c r="F7" s="125">
        <v>11370</v>
      </c>
      <c r="G7" s="125">
        <v>11567</v>
      </c>
      <c r="H7" s="147">
        <v>11795</v>
      </c>
      <c r="I7" s="147">
        <v>12045</v>
      </c>
      <c r="J7" s="147"/>
      <c r="K7" s="147"/>
      <c r="L7" s="147"/>
      <c r="M7" s="147"/>
      <c r="N7" s="148"/>
    </row>
    <row r="8" spans="1:14" ht="13.5" thickBot="1" x14ac:dyDescent="0.25">
      <c r="A8" s="124">
        <v>6</v>
      </c>
      <c r="B8" s="125">
        <v>11424</v>
      </c>
      <c r="C8" s="126">
        <v>12012</v>
      </c>
      <c r="D8" s="125">
        <v>12175</v>
      </c>
      <c r="E8" s="125">
        <v>12494</v>
      </c>
      <c r="F8" s="125">
        <v>12989</v>
      </c>
      <c r="G8" s="125">
        <v>13215</v>
      </c>
      <c r="H8" s="147">
        <v>13475</v>
      </c>
      <c r="I8" s="147">
        <v>13761</v>
      </c>
      <c r="J8" s="147"/>
      <c r="K8" s="147"/>
      <c r="L8" s="147"/>
      <c r="M8" s="147"/>
      <c r="N8" s="148"/>
    </row>
    <row r="9" spans="1:14" ht="13.5" thickBot="1" x14ac:dyDescent="0.25">
      <c r="A9" s="124">
        <v>7</v>
      </c>
      <c r="B9" s="125">
        <v>12874</v>
      </c>
      <c r="C9" s="126">
        <v>13536</v>
      </c>
      <c r="D9" s="125">
        <v>13720</v>
      </c>
      <c r="E9" s="125">
        <v>14079</v>
      </c>
      <c r="F9" s="125">
        <v>14637</v>
      </c>
      <c r="G9" s="125">
        <v>14892</v>
      </c>
      <c r="H9" s="147">
        <v>15185</v>
      </c>
      <c r="I9" s="147">
        <v>15507</v>
      </c>
      <c r="J9" s="147"/>
      <c r="K9" s="147"/>
      <c r="L9" s="147"/>
      <c r="M9" s="147"/>
      <c r="N9" s="148"/>
    </row>
    <row r="10" spans="1:14" ht="13.5" thickBot="1" x14ac:dyDescent="0.25">
      <c r="A10" s="124">
        <v>8</v>
      </c>
      <c r="B10" s="125">
        <v>14363</v>
      </c>
      <c r="C10" s="126">
        <v>15102</v>
      </c>
      <c r="D10" s="125">
        <v>15307</v>
      </c>
      <c r="E10" s="125">
        <v>15708</v>
      </c>
      <c r="F10" s="125">
        <v>16330</v>
      </c>
      <c r="G10" s="125">
        <v>16614</v>
      </c>
      <c r="H10" s="147">
        <v>16941</v>
      </c>
      <c r="I10" s="147">
        <v>17301</v>
      </c>
      <c r="J10" s="147"/>
      <c r="K10" s="147"/>
      <c r="L10" s="147"/>
      <c r="M10" s="147"/>
      <c r="N10" s="148"/>
    </row>
    <row r="11" spans="1:14" ht="13.5" thickBot="1" x14ac:dyDescent="0.25">
      <c r="A11" s="124">
        <v>9</v>
      </c>
      <c r="B11" s="125">
        <v>15902</v>
      </c>
      <c r="C11" s="126">
        <v>16720</v>
      </c>
      <c r="D11" s="125">
        <v>16947</v>
      </c>
      <c r="E11" s="125">
        <v>17391</v>
      </c>
      <c r="F11" s="125">
        <v>18080</v>
      </c>
      <c r="G11" s="125">
        <v>18394</v>
      </c>
      <c r="H11" s="147">
        <v>18756</v>
      </c>
      <c r="I11" s="147">
        <v>19154</v>
      </c>
      <c r="J11" s="147"/>
      <c r="K11" s="147"/>
      <c r="L11" s="147"/>
      <c r="M11" s="147"/>
      <c r="N11" s="148"/>
    </row>
    <row r="12" spans="1:14" ht="13.5" thickBot="1" x14ac:dyDescent="0.25">
      <c r="A12" s="124">
        <v>10</v>
      </c>
      <c r="B12" s="125">
        <v>17500</v>
      </c>
      <c r="C12" s="126">
        <v>18400</v>
      </c>
      <c r="D12" s="125">
        <v>18650</v>
      </c>
      <c r="E12" s="125">
        <v>19138</v>
      </c>
      <c r="F12" s="125">
        <v>19897</v>
      </c>
      <c r="G12" s="125">
        <v>20243</v>
      </c>
      <c r="H12" s="147">
        <v>20641</v>
      </c>
      <c r="I12" s="147">
        <v>21079</v>
      </c>
      <c r="J12" s="147"/>
      <c r="K12" s="147"/>
      <c r="L12" s="147"/>
      <c r="M12" s="147"/>
      <c r="N12" s="148"/>
    </row>
    <row r="13" spans="1:14" ht="13.5" thickBot="1" x14ac:dyDescent="0.25">
      <c r="A13" s="124">
        <v>11</v>
      </c>
      <c r="B13" s="125">
        <v>19168</v>
      </c>
      <c r="C13" s="126">
        <v>20154</v>
      </c>
      <c r="D13" s="125">
        <v>20427</v>
      </c>
      <c r="E13" s="125">
        <v>20962</v>
      </c>
      <c r="F13" s="125">
        <v>21792</v>
      </c>
      <c r="G13" s="125">
        <v>22172</v>
      </c>
      <c r="H13" s="147">
        <v>22608</v>
      </c>
      <c r="I13" s="147">
        <v>23087</v>
      </c>
      <c r="J13" s="147"/>
      <c r="K13" s="147"/>
      <c r="L13" s="147"/>
      <c r="M13" s="147"/>
      <c r="N13" s="148"/>
    </row>
    <row r="14" spans="1:14" ht="13.5" thickBot="1" x14ac:dyDescent="0.25">
      <c r="A14" s="124">
        <v>12</v>
      </c>
      <c r="B14" s="125">
        <v>20916</v>
      </c>
      <c r="C14" s="126">
        <v>21991</v>
      </c>
      <c r="D14" s="125">
        <v>22289</v>
      </c>
      <c r="E14" s="125">
        <v>22872</v>
      </c>
      <c r="F14" s="125">
        <v>23779</v>
      </c>
      <c r="G14" s="125">
        <v>24193</v>
      </c>
      <c r="H14" s="147">
        <v>24668</v>
      </c>
      <c r="I14" s="147">
        <v>25192</v>
      </c>
      <c r="J14" s="147"/>
      <c r="K14" s="147"/>
      <c r="L14" s="147"/>
      <c r="M14" s="147"/>
      <c r="N14" s="148"/>
    </row>
    <row r="15" spans="1:14" ht="13.5" thickBot="1" x14ac:dyDescent="0.25">
      <c r="A15" s="124">
        <v>13</v>
      </c>
      <c r="B15" s="125">
        <v>22753</v>
      </c>
      <c r="C15" s="126">
        <v>23923</v>
      </c>
      <c r="D15" s="125">
        <v>24248</v>
      </c>
      <c r="E15" s="125">
        <v>24883</v>
      </c>
      <c r="F15" s="125">
        <v>25869</v>
      </c>
      <c r="G15" s="125">
        <v>26319</v>
      </c>
      <c r="H15" s="147">
        <v>26836</v>
      </c>
      <c r="I15" s="147">
        <v>27406</v>
      </c>
      <c r="J15" s="147"/>
      <c r="K15" s="147"/>
      <c r="L15" s="147"/>
      <c r="M15" s="147"/>
      <c r="N15" s="148"/>
    </row>
    <row r="16" spans="1:14" ht="13.5" thickBot="1" x14ac:dyDescent="0.25">
      <c r="A16" s="124">
        <v>14</v>
      </c>
      <c r="B16" s="125">
        <v>24689</v>
      </c>
      <c r="C16" s="126">
        <v>25958</v>
      </c>
      <c r="D16" s="125">
        <v>26310</v>
      </c>
      <c r="E16" s="125">
        <v>26998</v>
      </c>
      <c r="F16" s="125">
        <v>28069</v>
      </c>
      <c r="G16" s="125">
        <v>28557</v>
      </c>
      <c r="H16" s="147">
        <v>29118</v>
      </c>
      <c r="I16" s="147">
        <v>29736</v>
      </c>
      <c r="J16" s="147"/>
      <c r="K16" s="147"/>
      <c r="L16" s="147"/>
      <c r="M16" s="147"/>
      <c r="N16" s="148"/>
    </row>
    <row r="17" spans="1:14" ht="13.5" thickBot="1" x14ac:dyDescent="0.25">
      <c r="A17" s="124">
        <v>15</v>
      </c>
      <c r="B17" s="125">
        <v>26731</v>
      </c>
      <c r="C17" s="126">
        <v>28105</v>
      </c>
      <c r="D17" s="125">
        <v>28486</v>
      </c>
      <c r="E17" s="125">
        <v>29231</v>
      </c>
      <c r="F17" s="125">
        <v>30390</v>
      </c>
      <c r="G17" s="125">
        <v>30919</v>
      </c>
      <c r="H17" s="147">
        <v>31527</v>
      </c>
      <c r="I17" s="147">
        <v>32195</v>
      </c>
      <c r="J17" s="147"/>
      <c r="K17" s="147"/>
      <c r="L17" s="147"/>
      <c r="M17" s="147"/>
      <c r="N17" s="148"/>
    </row>
    <row r="18" spans="1:14" ht="13.5" thickBot="1" x14ac:dyDescent="0.25">
      <c r="A18" s="124">
        <v>16</v>
      </c>
      <c r="B18" s="125">
        <v>28889</v>
      </c>
      <c r="C18" s="126">
        <v>30374</v>
      </c>
      <c r="D18" s="125">
        <v>30786</v>
      </c>
      <c r="E18" s="125">
        <v>31591</v>
      </c>
      <c r="F18" s="125">
        <v>32844</v>
      </c>
      <c r="G18" s="125">
        <v>33415</v>
      </c>
      <c r="H18" s="147">
        <v>34072</v>
      </c>
      <c r="I18" s="147">
        <v>34795</v>
      </c>
      <c r="J18" s="147"/>
      <c r="K18" s="147"/>
      <c r="L18" s="147"/>
      <c r="M18" s="147"/>
      <c r="N18" s="148"/>
    </row>
    <row r="19" spans="1:14" ht="13.5" thickBot="1" x14ac:dyDescent="0.25">
      <c r="A19" s="124">
        <v>17</v>
      </c>
      <c r="B19" s="125">
        <v>31170</v>
      </c>
      <c r="C19" s="126">
        <v>32772</v>
      </c>
      <c r="D19" s="125">
        <v>33216</v>
      </c>
      <c r="E19" s="125">
        <v>34085</v>
      </c>
      <c r="F19" s="125">
        <v>35436</v>
      </c>
      <c r="G19" s="125">
        <v>36052</v>
      </c>
      <c r="H19" s="147">
        <v>36761</v>
      </c>
      <c r="I19" s="147">
        <v>37541</v>
      </c>
      <c r="J19" s="147"/>
      <c r="K19" s="147"/>
      <c r="L19" s="147"/>
      <c r="M19" s="147"/>
      <c r="N19" s="148"/>
    </row>
    <row r="20" spans="1:14" ht="13.5" thickBot="1" x14ac:dyDescent="0.25">
      <c r="A20" s="124">
        <v>18</v>
      </c>
      <c r="B20" s="125">
        <v>33582</v>
      </c>
      <c r="C20" s="126">
        <v>35308</v>
      </c>
      <c r="D20" s="125">
        <v>35787</v>
      </c>
      <c r="E20" s="125">
        <v>36723</v>
      </c>
      <c r="F20" s="125">
        <v>38179</v>
      </c>
      <c r="G20" s="125">
        <v>38843</v>
      </c>
      <c r="H20" s="147">
        <v>39607</v>
      </c>
      <c r="I20" s="147">
        <v>40447</v>
      </c>
      <c r="J20" s="147"/>
      <c r="K20" s="147"/>
      <c r="L20" s="147"/>
      <c r="M20" s="147"/>
      <c r="N20" s="148"/>
    </row>
    <row r="21" spans="1:14" ht="13.5" thickBot="1" x14ac:dyDescent="0.25">
      <c r="A21" s="124">
        <v>19</v>
      </c>
      <c r="B21" s="125">
        <v>36132</v>
      </c>
      <c r="C21" s="126">
        <v>37990</v>
      </c>
      <c r="D21" s="125">
        <v>38505</v>
      </c>
      <c r="E21" s="125">
        <v>39512</v>
      </c>
      <c r="F21" s="125">
        <v>41078</v>
      </c>
      <c r="G21" s="125">
        <v>41793</v>
      </c>
      <c r="H21" s="147">
        <v>42615</v>
      </c>
      <c r="I21" s="147">
        <v>43519</v>
      </c>
      <c r="J21" s="147"/>
      <c r="K21" s="147"/>
      <c r="L21" s="147"/>
      <c r="M21" s="147"/>
      <c r="N21" s="148"/>
    </row>
    <row r="22" spans="1:14" ht="13.5" thickBot="1" x14ac:dyDescent="0.25">
      <c r="A22" s="124">
        <v>20</v>
      </c>
      <c r="B22" s="125">
        <v>38827</v>
      </c>
      <c r="C22" s="126">
        <v>40823</v>
      </c>
      <c r="D22" s="125">
        <v>41376</v>
      </c>
      <c r="E22" s="125">
        <v>42458</v>
      </c>
      <c r="F22" s="125">
        <v>44141</v>
      </c>
      <c r="G22" s="125">
        <v>44909</v>
      </c>
      <c r="H22" s="147">
        <v>45792</v>
      </c>
      <c r="I22" s="147">
        <v>46764</v>
      </c>
      <c r="J22" s="147"/>
      <c r="K22" s="147"/>
      <c r="L22" s="147"/>
      <c r="M22" s="147"/>
      <c r="N22" s="148"/>
    </row>
    <row r="23" spans="1:14" ht="13.5" thickBot="1" x14ac:dyDescent="0.25">
      <c r="A23" s="124">
        <v>21</v>
      </c>
      <c r="B23" s="125">
        <v>41673</v>
      </c>
      <c r="C23" s="126">
        <v>43815</v>
      </c>
      <c r="D23" s="125">
        <v>44409</v>
      </c>
      <c r="E23" s="125">
        <v>45571</v>
      </c>
      <c r="F23" s="125">
        <v>47377</v>
      </c>
      <c r="G23" s="125">
        <v>48201</v>
      </c>
      <c r="H23" s="147">
        <v>49149</v>
      </c>
      <c r="I23" s="147">
        <v>50192</v>
      </c>
      <c r="J23" s="147"/>
      <c r="K23" s="147"/>
      <c r="L23" s="147"/>
      <c r="M23" s="147"/>
      <c r="N23" s="148"/>
    </row>
    <row r="24" spans="1:14" ht="13.5" thickBot="1" x14ac:dyDescent="0.25">
      <c r="A24" s="124">
        <v>22</v>
      </c>
      <c r="B24" s="125">
        <v>44676</v>
      </c>
      <c r="C24" s="126">
        <v>46973</v>
      </c>
      <c r="D24" s="125">
        <v>47610</v>
      </c>
      <c r="E24" s="125">
        <v>48855</v>
      </c>
      <c r="F24" s="125">
        <v>50792</v>
      </c>
      <c r="G24" s="125">
        <v>51675</v>
      </c>
      <c r="H24" s="147">
        <v>52692</v>
      </c>
      <c r="I24" s="147">
        <v>53809</v>
      </c>
      <c r="J24" s="147"/>
      <c r="K24" s="147"/>
      <c r="L24" s="147"/>
      <c r="M24" s="147"/>
      <c r="N24" s="148"/>
    </row>
    <row r="25" spans="1:14" ht="13.5" thickBot="1" x14ac:dyDescent="0.25">
      <c r="A25" s="124">
        <v>23</v>
      </c>
      <c r="B25" s="125">
        <v>47842</v>
      </c>
      <c r="C25" s="126">
        <v>50301</v>
      </c>
      <c r="D25" s="125">
        <v>50983</v>
      </c>
      <c r="E25" s="125">
        <v>52317</v>
      </c>
      <c r="F25" s="125">
        <v>54390</v>
      </c>
      <c r="G25" s="125">
        <v>55336</v>
      </c>
      <c r="H25" s="147">
        <v>56425</v>
      </c>
      <c r="I25" s="147">
        <v>57622</v>
      </c>
      <c r="J25" s="147"/>
      <c r="K25" s="147"/>
      <c r="L25" s="147"/>
      <c r="M25" s="147"/>
      <c r="N25" s="148"/>
    </row>
    <row r="26" spans="1:14" ht="13.5" thickBot="1" x14ac:dyDescent="0.25">
      <c r="A26" s="124">
        <v>24</v>
      </c>
      <c r="B26" s="125">
        <v>51176</v>
      </c>
      <c r="C26" s="126">
        <v>53807</v>
      </c>
      <c r="D26" s="125">
        <v>54536</v>
      </c>
      <c r="E26" s="125">
        <v>55962</v>
      </c>
      <c r="F26" s="125">
        <v>58181</v>
      </c>
      <c r="G26" s="125">
        <v>59193</v>
      </c>
      <c r="H26" s="147">
        <v>60357</v>
      </c>
      <c r="I26" s="147">
        <v>61637</v>
      </c>
      <c r="J26" s="147"/>
      <c r="K26" s="147"/>
      <c r="L26" s="147"/>
      <c r="M26" s="147"/>
      <c r="N26" s="148"/>
    </row>
    <row r="27" spans="1:14" ht="13.5" thickBot="1" x14ac:dyDescent="0.25">
      <c r="A27" s="124">
        <v>25</v>
      </c>
      <c r="B27" s="125">
        <v>54683</v>
      </c>
      <c r="C27" s="126">
        <v>57494</v>
      </c>
      <c r="D27" s="125">
        <v>58273</v>
      </c>
      <c r="E27" s="125">
        <v>59797</v>
      </c>
      <c r="F27" s="125">
        <v>62167</v>
      </c>
      <c r="G27" s="125">
        <v>63249</v>
      </c>
      <c r="H27" s="147">
        <v>64493</v>
      </c>
      <c r="I27" s="147">
        <v>65861</v>
      </c>
      <c r="J27" s="147"/>
      <c r="K27" s="147"/>
      <c r="L27" s="147"/>
      <c r="M27" s="147"/>
      <c r="N27" s="148"/>
    </row>
    <row r="28" spans="1:14" ht="13.5" thickBot="1" x14ac:dyDescent="0.25">
      <c r="A28" s="124">
        <v>26</v>
      </c>
      <c r="B28" s="125">
        <v>58368</v>
      </c>
      <c r="C28" s="126">
        <v>61368</v>
      </c>
      <c r="D28" s="125">
        <v>62200</v>
      </c>
      <c r="E28" s="125">
        <v>63827</v>
      </c>
      <c r="F28" s="125">
        <v>66357</v>
      </c>
      <c r="G28" s="125">
        <v>67511</v>
      </c>
      <c r="H28" s="147">
        <v>68839</v>
      </c>
      <c r="I28" s="147">
        <v>70299</v>
      </c>
      <c r="J28" s="147"/>
      <c r="K28" s="147"/>
      <c r="L28" s="147"/>
      <c r="M28" s="147"/>
      <c r="N28" s="148"/>
    </row>
    <row r="29" spans="1:14" ht="13.5" thickBot="1" x14ac:dyDescent="0.25">
      <c r="A29" s="124">
        <v>27</v>
      </c>
      <c r="B29" s="125">
        <v>62236</v>
      </c>
      <c r="C29" s="126">
        <v>65435</v>
      </c>
      <c r="D29" s="125">
        <v>66322</v>
      </c>
      <c r="E29" s="125">
        <v>68057</v>
      </c>
      <c r="F29" s="125">
        <v>70754</v>
      </c>
      <c r="G29" s="125">
        <v>71985</v>
      </c>
      <c r="H29" s="147">
        <v>73401</v>
      </c>
      <c r="I29" s="147">
        <v>74958</v>
      </c>
      <c r="J29" s="147"/>
      <c r="K29" s="147"/>
      <c r="L29" s="147"/>
      <c r="M29" s="147"/>
      <c r="N29" s="148"/>
    </row>
    <row r="30" spans="1:14" ht="13.5" thickBot="1" x14ac:dyDescent="0.25">
      <c r="A30" s="124">
        <v>28</v>
      </c>
      <c r="B30" s="125">
        <v>66288</v>
      </c>
      <c r="C30" s="126">
        <v>69695</v>
      </c>
      <c r="D30" s="125">
        <v>70640</v>
      </c>
      <c r="E30" s="125">
        <v>72488</v>
      </c>
      <c r="F30" s="125">
        <v>75361</v>
      </c>
      <c r="G30" s="125">
        <v>76672</v>
      </c>
      <c r="H30" s="147">
        <v>78179</v>
      </c>
      <c r="I30" s="147">
        <v>79838</v>
      </c>
      <c r="J30" s="147"/>
      <c r="K30" s="147"/>
      <c r="L30" s="147"/>
      <c r="M30" s="147"/>
      <c r="N30" s="148"/>
    </row>
    <row r="31" spans="1:14" ht="13.5" thickBot="1" x14ac:dyDescent="0.25">
      <c r="A31" s="124">
        <v>29</v>
      </c>
      <c r="B31" s="125">
        <v>70531</v>
      </c>
      <c r="C31" s="126">
        <v>74156</v>
      </c>
      <c r="D31" s="125">
        <v>75161</v>
      </c>
      <c r="E31" s="125">
        <v>77127</v>
      </c>
      <c r="F31" s="125">
        <v>80184</v>
      </c>
      <c r="G31" s="125">
        <v>81579</v>
      </c>
      <c r="H31" s="147">
        <v>83183</v>
      </c>
      <c r="I31" s="147">
        <v>84948</v>
      </c>
      <c r="J31" s="147"/>
      <c r="K31" s="147"/>
      <c r="L31" s="147"/>
      <c r="M31" s="147"/>
      <c r="N31" s="148"/>
    </row>
    <row r="32" spans="1:14" ht="13.5" thickBot="1" x14ac:dyDescent="0.25">
      <c r="A32" s="124">
        <v>30</v>
      </c>
      <c r="B32" s="125">
        <v>75000</v>
      </c>
      <c r="C32" s="126">
        <v>78855</v>
      </c>
      <c r="D32" s="125">
        <v>79924</v>
      </c>
      <c r="E32" s="125">
        <v>82014</v>
      </c>
      <c r="F32" s="125">
        <v>85265</v>
      </c>
      <c r="G32" s="125">
        <v>86748</v>
      </c>
      <c r="H32" s="147">
        <v>88454</v>
      </c>
      <c r="I32" s="147">
        <v>90331</v>
      </c>
      <c r="J32" s="147"/>
      <c r="K32" s="147"/>
      <c r="L32" s="147"/>
      <c r="M32" s="147"/>
      <c r="N32" s="148"/>
    </row>
    <row r="33" spans="1:14" ht="13.5" thickBot="1" x14ac:dyDescent="0.25">
      <c r="A33" s="124">
        <v>31</v>
      </c>
      <c r="B33" s="125">
        <v>79594</v>
      </c>
      <c r="C33" s="126">
        <v>83685</v>
      </c>
      <c r="D33" s="125">
        <v>84819</v>
      </c>
      <c r="E33" s="125">
        <v>87037</v>
      </c>
      <c r="F33" s="125">
        <v>90487</v>
      </c>
      <c r="G33" s="125">
        <v>92061</v>
      </c>
      <c r="H33" s="147">
        <v>93872</v>
      </c>
      <c r="I33" s="147">
        <v>95863</v>
      </c>
      <c r="J33" s="147"/>
      <c r="K33" s="147"/>
      <c r="L33" s="147"/>
      <c r="M33" s="147"/>
      <c r="N33" s="148"/>
    </row>
    <row r="34" spans="1:14" ht="13.5" thickBot="1" x14ac:dyDescent="0.25">
      <c r="A34" s="124">
        <v>32</v>
      </c>
      <c r="B34" s="125">
        <v>84421</v>
      </c>
      <c r="C34" s="126">
        <v>88760</v>
      </c>
      <c r="D34" s="125">
        <v>89963</v>
      </c>
      <c r="E34" s="125">
        <v>92316</v>
      </c>
      <c r="F34" s="125">
        <v>95975</v>
      </c>
      <c r="G34" s="125">
        <v>97644</v>
      </c>
      <c r="H34" s="147">
        <v>99565</v>
      </c>
      <c r="I34" s="147">
        <v>101677</v>
      </c>
      <c r="J34" s="147"/>
      <c r="K34" s="147"/>
      <c r="L34" s="147"/>
      <c r="M34" s="147"/>
      <c r="N34" s="148"/>
    </row>
    <row r="35" spans="1:14" ht="13.5" thickBot="1" x14ac:dyDescent="0.25">
      <c r="A35" s="124">
        <v>33</v>
      </c>
      <c r="B35" s="125">
        <v>89446</v>
      </c>
      <c r="C35" s="126">
        <v>94044</v>
      </c>
      <c r="D35" s="125">
        <v>95318</v>
      </c>
      <c r="E35" s="125">
        <v>97811</v>
      </c>
      <c r="F35" s="125">
        <v>101688</v>
      </c>
      <c r="G35" s="125">
        <v>103457</v>
      </c>
      <c r="H35" s="147">
        <v>105491</v>
      </c>
      <c r="I35" s="147">
        <v>107729</v>
      </c>
      <c r="J35" s="147"/>
      <c r="K35" s="147"/>
      <c r="L35" s="147"/>
      <c r="M35" s="147"/>
      <c r="N35" s="148"/>
    </row>
    <row r="36" spans="1:14" ht="13.5" thickBot="1" x14ac:dyDescent="0.25">
      <c r="A36" s="124">
        <v>34</v>
      </c>
      <c r="B36" s="125">
        <v>94673</v>
      </c>
      <c r="C36" s="126">
        <v>99539</v>
      </c>
      <c r="D36" s="125">
        <v>100888</v>
      </c>
      <c r="E36" s="125">
        <v>103526</v>
      </c>
      <c r="F36" s="125">
        <v>107630</v>
      </c>
      <c r="G36" s="125">
        <v>109502</v>
      </c>
      <c r="H36" s="147">
        <v>111656</v>
      </c>
      <c r="I36" s="147">
        <v>114024</v>
      </c>
      <c r="J36" s="147"/>
      <c r="K36" s="147"/>
      <c r="L36" s="147"/>
      <c r="M36" s="147"/>
      <c r="N36" s="148"/>
    </row>
    <row r="37" spans="1:14" ht="13.5" thickBot="1" x14ac:dyDescent="0.25">
      <c r="A37" s="124">
        <v>35</v>
      </c>
      <c r="B37" s="125">
        <v>100101</v>
      </c>
      <c r="C37" s="126">
        <v>105246</v>
      </c>
      <c r="D37" s="125">
        <v>106672</v>
      </c>
      <c r="E37" s="125">
        <v>109462</v>
      </c>
      <c r="F37" s="125">
        <v>113800</v>
      </c>
      <c r="G37" s="125">
        <v>115780</v>
      </c>
      <c r="H37" s="147">
        <v>118057</v>
      </c>
      <c r="I37" s="147">
        <v>120561</v>
      </c>
      <c r="J37" s="147"/>
      <c r="K37" s="147"/>
      <c r="L37" s="147"/>
      <c r="M37" s="147"/>
      <c r="N37" s="148"/>
    </row>
    <row r="38" spans="1:14" ht="13.5" thickBot="1" x14ac:dyDescent="0.25">
      <c r="A38" s="124">
        <v>36</v>
      </c>
      <c r="B38" s="125">
        <v>105732</v>
      </c>
      <c r="C38" s="126">
        <v>111167</v>
      </c>
      <c r="D38" s="125">
        <v>112673</v>
      </c>
      <c r="E38" s="125">
        <v>115620</v>
      </c>
      <c r="F38" s="125">
        <v>120202</v>
      </c>
      <c r="G38" s="125">
        <v>122293</v>
      </c>
      <c r="H38" s="147">
        <v>124698</v>
      </c>
      <c r="I38" s="147">
        <v>127344</v>
      </c>
      <c r="J38" s="147"/>
      <c r="K38" s="147"/>
      <c r="L38" s="147"/>
      <c r="M38" s="147"/>
      <c r="N38" s="148"/>
    </row>
    <row r="39" spans="1:14" ht="13.5" thickBot="1" x14ac:dyDescent="0.25">
      <c r="A39" s="124">
        <v>37</v>
      </c>
      <c r="B39" s="125">
        <v>111566</v>
      </c>
      <c r="C39" s="126">
        <v>117300</v>
      </c>
      <c r="D39" s="125">
        <v>118889</v>
      </c>
      <c r="E39" s="125">
        <v>121998</v>
      </c>
      <c r="F39" s="125">
        <v>126834</v>
      </c>
      <c r="G39" s="125">
        <v>129040</v>
      </c>
      <c r="H39" s="147">
        <v>131578</v>
      </c>
      <c r="I39" s="147">
        <v>134369</v>
      </c>
      <c r="J39" s="147"/>
      <c r="K39" s="147"/>
      <c r="L39" s="147"/>
      <c r="M39" s="147"/>
      <c r="N39" s="148"/>
    </row>
    <row r="40" spans="1:14" ht="13.5" thickBot="1" x14ac:dyDescent="0.25">
      <c r="A40" s="124">
        <v>38</v>
      </c>
      <c r="B40" s="125">
        <v>117604</v>
      </c>
      <c r="C40" s="126">
        <v>123649</v>
      </c>
      <c r="D40" s="125">
        <v>125324</v>
      </c>
      <c r="E40" s="125">
        <v>128601</v>
      </c>
      <c r="F40" s="125">
        <v>133699</v>
      </c>
      <c r="G40" s="125">
        <v>136025</v>
      </c>
      <c r="H40" s="147">
        <v>138700</v>
      </c>
      <c r="I40" s="147">
        <v>141642</v>
      </c>
      <c r="J40" s="147"/>
      <c r="K40" s="147"/>
      <c r="L40" s="147"/>
      <c r="M40" s="147"/>
      <c r="N40" s="148"/>
    </row>
    <row r="41" spans="1:14" ht="13.5" thickBot="1" x14ac:dyDescent="0.25">
      <c r="A41" s="124">
        <v>39</v>
      </c>
      <c r="B41" s="125">
        <v>123845</v>
      </c>
      <c r="C41" s="126">
        <v>130211</v>
      </c>
      <c r="D41" s="125">
        <v>131975</v>
      </c>
      <c r="E41" s="125">
        <v>135426</v>
      </c>
      <c r="F41" s="125">
        <v>140794</v>
      </c>
      <c r="G41" s="125">
        <v>143243</v>
      </c>
      <c r="H41" s="147">
        <v>146060</v>
      </c>
      <c r="I41" s="147">
        <v>149159</v>
      </c>
      <c r="J41" s="147"/>
      <c r="K41" s="147"/>
      <c r="L41" s="147"/>
      <c r="M41" s="147"/>
      <c r="N41" s="148"/>
    </row>
    <row r="42" spans="1:14" ht="13.5" thickBot="1" x14ac:dyDescent="0.25">
      <c r="A42" s="124">
        <v>40</v>
      </c>
      <c r="B42" s="125">
        <v>130288</v>
      </c>
      <c r="C42" s="126">
        <v>136985</v>
      </c>
      <c r="D42" s="125">
        <v>138841</v>
      </c>
      <c r="E42" s="125">
        <v>142472</v>
      </c>
      <c r="F42" s="125">
        <v>148119</v>
      </c>
      <c r="G42" s="125">
        <v>150696</v>
      </c>
      <c r="H42" s="147">
        <v>153659</v>
      </c>
      <c r="I42" s="147">
        <v>156919</v>
      </c>
      <c r="J42" s="147"/>
      <c r="K42" s="147"/>
      <c r="L42" s="147"/>
      <c r="M42" s="147"/>
      <c r="N42" s="148"/>
    </row>
    <row r="43" spans="1:14" ht="13.5" thickBot="1" x14ac:dyDescent="0.25">
      <c r="A43" s="124">
        <v>41</v>
      </c>
      <c r="B43" s="125">
        <v>136932</v>
      </c>
      <c r="C43" s="126">
        <v>143970</v>
      </c>
      <c r="D43" s="125">
        <v>145921</v>
      </c>
      <c r="E43" s="125">
        <v>149737</v>
      </c>
      <c r="F43" s="125">
        <v>155672</v>
      </c>
      <c r="G43" s="125">
        <v>158380</v>
      </c>
      <c r="H43" s="147">
        <v>161495</v>
      </c>
      <c r="I43" s="147">
        <v>164921</v>
      </c>
      <c r="J43" s="147"/>
      <c r="K43" s="147"/>
      <c r="L43" s="147"/>
      <c r="M43" s="147"/>
      <c r="N43" s="148"/>
    </row>
    <row r="44" spans="1:14" ht="13.5" thickBot="1" x14ac:dyDescent="0.25">
      <c r="A44" s="124">
        <v>42</v>
      </c>
      <c r="B44" s="125">
        <v>143775</v>
      </c>
      <c r="C44" s="126">
        <v>151165</v>
      </c>
      <c r="D44" s="125">
        <v>153213</v>
      </c>
      <c r="E44" s="125">
        <v>157220</v>
      </c>
      <c r="F44" s="125">
        <v>163451</v>
      </c>
      <c r="G44" s="125">
        <v>166295</v>
      </c>
      <c r="H44" s="147">
        <v>169565</v>
      </c>
      <c r="I44" s="147">
        <v>173162</v>
      </c>
      <c r="J44" s="147"/>
      <c r="K44" s="147"/>
      <c r="L44" s="147"/>
      <c r="M44" s="147"/>
      <c r="N44" s="148"/>
    </row>
    <row r="45" spans="1:14" ht="13.5" thickBot="1" x14ac:dyDescent="0.25">
      <c r="A45" s="124">
        <v>43</v>
      </c>
      <c r="B45" s="125">
        <v>150817</v>
      </c>
      <c r="C45" s="126">
        <v>158569</v>
      </c>
      <c r="D45" s="125">
        <v>160717</v>
      </c>
      <c r="E45" s="125">
        <v>164920</v>
      </c>
      <c r="F45" s="125">
        <v>171457</v>
      </c>
      <c r="G45" s="125">
        <v>174439</v>
      </c>
      <c r="H45" s="147">
        <v>177870</v>
      </c>
      <c r="I45" s="147">
        <v>181643</v>
      </c>
      <c r="J45" s="147"/>
      <c r="K45" s="147"/>
      <c r="L45" s="147"/>
      <c r="M45" s="147"/>
      <c r="N45" s="148"/>
    </row>
    <row r="46" spans="1:14" ht="13.5" thickBot="1" x14ac:dyDescent="0.25">
      <c r="A46" s="124">
        <v>44</v>
      </c>
      <c r="B46" s="125">
        <v>158055</v>
      </c>
      <c r="C46" s="126">
        <v>166179</v>
      </c>
      <c r="D46" s="125">
        <v>168430</v>
      </c>
      <c r="E46" s="125">
        <v>172835</v>
      </c>
      <c r="F46" s="125">
        <v>179685</v>
      </c>
      <c r="G46" s="125">
        <v>182811</v>
      </c>
      <c r="H46" s="147">
        <v>186406</v>
      </c>
      <c r="I46" s="147">
        <v>190361</v>
      </c>
      <c r="J46" s="147"/>
      <c r="K46" s="147"/>
      <c r="L46" s="147"/>
      <c r="M46" s="147"/>
      <c r="N46" s="148"/>
    </row>
    <row r="47" spans="1:14" ht="13.5" thickBot="1" x14ac:dyDescent="0.25">
      <c r="A47" s="124">
        <v>45</v>
      </c>
      <c r="B47" s="125">
        <v>165486</v>
      </c>
      <c r="C47" s="126">
        <v>173992</v>
      </c>
      <c r="D47" s="125">
        <v>176349</v>
      </c>
      <c r="E47" s="125">
        <v>180961</v>
      </c>
      <c r="F47" s="125">
        <v>188133</v>
      </c>
      <c r="G47" s="125">
        <v>191406</v>
      </c>
      <c r="H47" s="147">
        <v>195170</v>
      </c>
      <c r="I47" s="147">
        <v>199311</v>
      </c>
      <c r="J47" s="147"/>
      <c r="K47" s="147"/>
      <c r="L47" s="147"/>
      <c r="M47" s="147"/>
      <c r="N47" s="148"/>
    </row>
    <row r="48" spans="1:14" ht="13.5" thickBot="1" x14ac:dyDescent="0.25">
      <c r="A48" s="124">
        <v>46</v>
      </c>
      <c r="B48" s="125">
        <v>173107</v>
      </c>
      <c r="C48" s="126">
        <v>182004</v>
      </c>
      <c r="D48" s="125">
        <v>184470</v>
      </c>
      <c r="E48" s="125">
        <v>189294</v>
      </c>
      <c r="F48" s="125">
        <v>196797</v>
      </c>
      <c r="G48" s="125">
        <v>200220</v>
      </c>
      <c r="H48" s="147">
        <v>204158</v>
      </c>
      <c r="I48" s="147">
        <v>208489</v>
      </c>
      <c r="J48" s="147"/>
      <c r="K48" s="147"/>
      <c r="L48" s="147"/>
      <c r="M48" s="147"/>
      <c r="N48" s="148"/>
    </row>
    <row r="49" spans="1:14" ht="13.5" thickBot="1" x14ac:dyDescent="0.25">
      <c r="A49" s="124">
        <v>47</v>
      </c>
      <c r="B49" s="125">
        <v>180916</v>
      </c>
      <c r="C49" s="126">
        <v>190215</v>
      </c>
      <c r="D49" s="125">
        <v>192792</v>
      </c>
      <c r="E49" s="125">
        <v>197834</v>
      </c>
      <c r="F49" s="125">
        <v>205675</v>
      </c>
      <c r="G49" s="125">
        <v>209253</v>
      </c>
      <c r="H49" s="147">
        <v>213368</v>
      </c>
      <c r="I49" s="147">
        <v>217895</v>
      </c>
      <c r="J49" s="147"/>
      <c r="K49" s="147"/>
      <c r="L49" s="147"/>
      <c r="M49" s="147"/>
      <c r="N49" s="148"/>
    </row>
    <row r="50" spans="1:14" ht="13.5" thickBot="1" x14ac:dyDescent="0.25">
      <c r="A50" s="124">
        <v>48</v>
      </c>
      <c r="B50" s="125">
        <v>188907</v>
      </c>
      <c r="C50" s="126">
        <v>198616</v>
      </c>
      <c r="D50" s="125">
        <v>201307</v>
      </c>
      <c r="E50" s="125">
        <v>206571</v>
      </c>
      <c r="F50" s="125">
        <v>214759</v>
      </c>
      <c r="G50" s="125">
        <v>218495</v>
      </c>
      <c r="H50" s="147">
        <v>222792</v>
      </c>
      <c r="I50" s="147">
        <v>227518</v>
      </c>
      <c r="J50" s="147"/>
      <c r="K50" s="147"/>
      <c r="L50" s="147"/>
      <c r="M50" s="147"/>
      <c r="N50" s="148"/>
    </row>
    <row r="51" spans="1:14" ht="13.5" thickBot="1" x14ac:dyDescent="0.25">
      <c r="A51" s="124">
        <v>49</v>
      </c>
      <c r="B51" s="125">
        <v>197078</v>
      </c>
      <c r="C51" s="126">
        <v>207207</v>
      </c>
      <c r="D51" s="125">
        <v>210014</v>
      </c>
      <c r="E51" s="125">
        <v>215506</v>
      </c>
      <c r="F51" s="125">
        <v>224048</v>
      </c>
      <c r="G51" s="125">
        <v>227945</v>
      </c>
      <c r="H51" s="147">
        <v>232428</v>
      </c>
      <c r="I51" s="147">
        <v>237359</v>
      </c>
      <c r="J51" s="147"/>
      <c r="K51" s="147"/>
      <c r="L51" s="147"/>
      <c r="M51" s="147"/>
      <c r="N51" s="148"/>
    </row>
    <row r="52" spans="1:14" ht="13.5" thickBot="1" x14ac:dyDescent="0.25">
      <c r="A52" s="124">
        <v>50</v>
      </c>
      <c r="B52" s="125">
        <v>205424</v>
      </c>
      <c r="C52" s="126">
        <v>215982</v>
      </c>
      <c r="D52" s="125">
        <v>218908</v>
      </c>
      <c r="E52" s="125">
        <v>224632</v>
      </c>
      <c r="F52" s="125">
        <v>233536</v>
      </c>
      <c r="G52" s="125">
        <v>237599</v>
      </c>
      <c r="H52" s="147">
        <v>242271</v>
      </c>
      <c r="I52" s="147">
        <v>247411</v>
      </c>
      <c r="J52" s="147"/>
      <c r="K52" s="147"/>
      <c r="L52" s="147"/>
      <c r="M52" s="147"/>
      <c r="N52" s="148"/>
    </row>
    <row r="53" spans="1:14" ht="13.5" thickBot="1" x14ac:dyDescent="0.25">
      <c r="A53" s="124">
        <v>51</v>
      </c>
      <c r="B53" s="125">
        <v>213940</v>
      </c>
      <c r="C53" s="126">
        <v>224936</v>
      </c>
      <c r="D53" s="125">
        <v>227983</v>
      </c>
      <c r="E53" s="125">
        <v>233945</v>
      </c>
      <c r="F53" s="125">
        <v>243218</v>
      </c>
      <c r="G53" s="125">
        <v>247448</v>
      </c>
      <c r="H53" s="147">
        <v>252315</v>
      </c>
      <c r="I53" s="147">
        <v>257668</v>
      </c>
      <c r="J53" s="147"/>
      <c r="K53" s="147"/>
      <c r="L53" s="147"/>
      <c r="M53" s="147"/>
      <c r="N53" s="148"/>
    </row>
    <row r="54" spans="1:14" ht="13.5" thickBot="1" x14ac:dyDescent="0.25">
      <c r="A54" s="124">
        <v>52</v>
      </c>
      <c r="B54" s="125">
        <v>222621</v>
      </c>
      <c r="C54" s="126">
        <v>234063</v>
      </c>
      <c r="D54" s="125">
        <v>237234</v>
      </c>
      <c r="E54" s="125">
        <v>243438</v>
      </c>
      <c r="F54" s="125">
        <v>253087</v>
      </c>
      <c r="G54" s="125">
        <v>257489</v>
      </c>
      <c r="H54" s="147">
        <v>262553</v>
      </c>
      <c r="I54" s="147">
        <v>268123</v>
      </c>
      <c r="J54" s="147"/>
      <c r="K54" s="147"/>
      <c r="L54" s="147"/>
      <c r="M54" s="147"/>
      <c r="N54" s="148"/>
    </row>
    <row r="55" spans="1:14" ht="13.5" thickBot="1" x14ac:dyDescent="0.25">
      <c r="A55" s="124">
        <v>53</v>
      </c>
      <c r="B55" s="125">
        <v>231461</v>
      </c>
      <c r="C55" s="126">
        <v>243357</v>
      </c>
      <c r="D55" s="125">
        <v>246654</v>
      </c>
      <c r="E55" s="125">
        <v>253104</v>
      </c>
      <c r="F55" s="125">
        <v>263136</v>
      </c>
      <c r="G55" s="125">
        <v>267714</v>
      </c>
      <c r="H55" s="147">
        <v>272978</v>
      </c>
      <c r="I55" s="147">
        <v>278770</v>
      </c>
      <c r="J55" s="147"/>
      <c r="K55" s="147"/>
      <c r="L55" s="147"/>
      <c r="M55" s="147"/>
      <c r="N55" s="148"/>
    </row>
    <row r="56" spans="1:14" ht="13.5" thickBot="1" x14ac:dyDescent="0.25">
      <c r="A56" s="124">
        <v>54</v>
      </c>
      <c r="B56" s="125">
        <v>240455</v>
      </c>
      <c r="C56" s="126">
        <v>252814</v>
      </c>
      <c r="D56" s="125">
        <v>256239</v>
      </c>
      <c r="E56" s="125">
        <v>262940</v>
      </c>
      <c r="F56" s="125">
        <v>273362</v>
      </c>
      <c r="G56" s="125">
        <v>278117</v>
      </c>
      <c r="H56" s="147">
        <v>283586</v>
      </c>
      <c r="I56" s="147">
        <v>289603</v>
      </c>
      <c r="J56" s="147"/>
      <c r="K56" s="147"/>
      <c r="L56" s="147"/>
      <c r="M56" s="147"/>
      <c r="N56" s="148"/>
    </row>
    <row r="57" spans="1:14" ht="13.5" thickBot="1" x14ac:dyDescent="0.25">
      <c r="A57" s="124">
        <v>55</v>
      </c>
      <c r="B57" s="125">
        <v>250000</v>
      </c>
      <c r="C57" s="126">
        <v>262849</v>
      </c>
      <c r="D57" s="125">
        <v>266410</v>
      </c>
      <c r="E57" s="125">
        <v>273376</v>
      </c>
      <c r="F57" s="125">
        <v>284212</v>
      </c>
      <c r="G57" s="125">
        <v>289156</v>
      </c>
      <c r="H57" s="147">
        <v>294843</v>
      </c>
      <c r="I57" s="147">
        <v>301098</v>
      </c>
      <c r="J57" s="147"/>
      <c r="K57" s="147"/>
      <c r="L57" s="147"/>
      <c r="M57" s="147"/>
      <c r="N57" s="148"/>
    </row>
    <row r="58" spans="1:14" ht="13.5" thickBot="1" x14ac:dyDescent="0.25">
      <c r="A58" s="124">
        <v>56</v>
      </c>
      <c r="B58" s="125">
        <v>258877</v>
      </c>
      <c r="C58" s="126">
        <v>272182</v>
      </c>
      <c r="D58" s="125">
        <v>275869</v>
      </c>
      <c r="E58" s="125">
        <v>283083</v>
      </c>
      <c r="F58" s="125">
        <v>294304</v>
      </c>
      <c r="G58" s="125">
        <v>299423</v>
      </c>
      <c r="H58" s="147">
        <v>305311</v>
      </c>
      <c r="I58" s="147">
        <v>311788</v>
      </c>
      <c r="J58" s="147"/>
      <c r="K58" s="147"/>
      <c r="L58" s="147"/>
      <c r="M58" s="147"/>
      <c r="N58" s="148"/>
    </row>
    <row r="59" spans="1:14" ht="13.5" thickBot="1" x14ac:dyDescent="0.25">
      <c r="A59" s="124">
        <v>57</v>
      </c>
      <c r="B59" s="125">
        <v>268292</v>
      </c>
      <c r="C59" s="126">
        <v>282081</v>
      </c>
      <c r="D59" s="125">
        <v>285902</v>
      </c>
      <c r="E59" s="125">
        <v>293378</v>
      </c>
      <c r="F59" s="125">
        <v>305007</v>
      </c>
      <c r="G59" s="125">
        <v>310312</v>
      </c>
      <c r="H59" s="147">
        <v>316415</v>
      </c>
      <c r="I59" s="147">
        <v>323128</v>
      </c>
      <c r="J59" s="147"/>
      <c r="K59" s="147"/>
      <c r="L59" s="147"/>
      <c r="M59" s="147"/>
      <c r="N59" s="148"/>
    </row>
    <row r="60" spans="1:14" ht="13.5" thickBot="1" x14ac:dyDescent="0.25">
      <c r="A60" s="124">
        <v>58</v>
      </c>
      <c r="B60" s="125">
        <v>277832</v>
      </c>
      <c r="C60" s="126">
        <v>292112</v>
      </c>
      <c r="D60" s="125">
        <v>296069</v>
      </c>
      <c r="E60" s="125">
        <v>303811</v>
      </c>
      <c r="F60" s="125">
        <v>315853</v>
      </c>
      <c r="G60" s="125">
        <v>321348</v>
      </c>
      <c r="H60" s="147">
        <v>327667</v>
      </c>
      <c r="I60" s="147">
        <v>334619</v>
      </c>
      <c r="J60" s="147"/>
      <c r="K60" s="147"/>
      <c r="L60" s="147"/>
      <c r="M60" s="147"/>
      <c r="N60" s="148"/>
    </row>
    <row r="61" spans="1:14" ht="13.5" thickBot="1" x14ac:dyDescent="0.25">
      <c r="A61" s="124">
        <v>59</v>
      </c>
      <c r="B61" s="125">
        <v>287491</v>
      </c>
      <c r="C61" s="126">
        <v>302267</v>
      </c>
      <c r="D61" s="125">
        <v>306362</v>
      </c>
      <c r="E61" s="125">
        <v>314373</v>
      </c>
      <c r="F61" s="125">
        <v>326834</v>
      </c>
      <c r="G61" s="125">
        <v>332519</v>
      </c>
      <c r="H61" s="147">
        <v>339059</v>
      </c>
      <c r="I61" s="147">
        <v>346252</v>
      </c>
      <c r="J61" s="147"/>
      <c r="K61" s="147"/>
      <c r="L61" s="147"/>
      <c r="M61" s="147"/>
      <c r="N61" s="148"/>
    </row>
    <row r="62" spans="1:14" ht="13.5" thickBot="1" x14ac:dyDescent="0.25">
      <c r="A62" s="124">
        <v>60</v>
      </c>
      <c r="B62" s="125">
        <v>297260</v>
      </c>
      <c r="C62" s="126">
        <v>312538</v>
      </c>
      <c r="D62" s="125">
        <v>316772</v>
      </c>
      <c r="E62" s="125">
        <v>325055</v>
      </c>
      <c r="F62" s="125">
        <v>337940</v>
      </c>
      <c r="G62" s="125">
        <v>343818</v>
      </c>
      <c r="H62" s="147">
        <v>350580</v>
      </c>
      <c r="I62" s="147">
        <v>358017</v>
      </c>
      <c r="J62" s="147"/>
      <c r="K62" s="147"/>
      <c r="L62" s="147"/>
      <c r="M62" s="147"/>
      <c r="N62" s="148"/>
    </row>
    <row r="63" spans="1:14" ht="13.5" thickBot="1" x14ac:dyDescent="0.25">
      <c r="A63" s="124">
        <v>61</v>
      </c>
      <c r="B63" s="125">
        <v>307131</v>
      </c>
      <c r="C63" s="126">
        <v>322916</v>
      </c>
      <c r="D63" s="125">
        <v>327291</v>
      </c>
      <c r="E63" s="125">
        <v>335849</v>
      </c>
      <c r="F63" s="125">
        <v>349162</v>
      </c>
      <c r="G63" s="125">
        <v>355235</v>
      </c>
      <c r="H63" s="147">
        <v>362221</v>
      </c>
      <c r="I63" s="147">
        <v>369906</v>
      </c>
      <c r="J63" s="147"/>
      <c r="K63" s="147"/>
      <c r="L63" s="147"/>
      <c r="M63" s="147"/>
      <c r="N63" s="148"/>
    </row>
    <row r="64" spans="1:14" ht="13.5" thickBot="1" x14ac:dyDescent="0.25">
      <c r="A64" s="124">
        <v>62</v>
      </c>
      <c r="B64" s="125">
        <v>317094</v>
      </c>
      <c r="C64" s="126">
        <v>333392</v>
      </c>
      <c r="D64" s="125">
        <v>337908</v>
      </c>
      <c r="E64" s="125">
        <v>346744</v>
      </c>
      <c r="F64" s="125">
        <v>360488</v>
      </c>
      <c r="G64" s="125">
        <v>366759</v>
      </c>
      <c r="H64" s="147">
        <v>373971</v>
      </c>
      <c r="I64" s="147">
        <v>381905</v>
      </c>
      <c r="J64" s="147"/>
      <c r="K64" s="147"/>
      <c r="L64" s="147"/>
      <c r="M64" s="147"/>
      <c r="N64" s="148"/>
    </row>
    <row r="65" spans="1:14" ht="13.5" thickBot="1" x14ac:dyDescent="0.25">
      <c r="A65" s="124">
        <v>63</v>
      </c>
      <c r="B65" s="125">
        <v>327140</v>
      </c>
      <c r="C65" s="126">
        <v>343954</v>
      </c>
      <c r="D65" s="125">
        <v>348613</v>
      </c>
      <c r="E65" s="125">
        <v>357729</v>
      </c>
      <c r="F65" s="125">
        <v>371908</v>
      </c>
      <c r="G65" s="125">
        <v>378378</v>
      </c>
      <c r="H65" s="147">
        <v>385819</v>
      </c>
      <c r="I65" s="147">
        <v>394004</v>
      </c>
      <c r="J65" s="147"/>
      <c r="K65" s="147"/>
      <c r="L65" s="147"/>
      <c r="M65" s="147"/>
      <c r="N65" s="148"/>
    </row>
    <row r="66" spans="1:14" ht="13.5" thickBot="1" x14ac:dyDescent="0.25">
      <c r="A66" s="124">
        <v>64</v>
      </c>
      <c r="B66" s="125">
        <v>337260</v>
      </c>
      <c r="C66" s="126">
        <v>354594</v>
      </c>
      <c r="D66" s="125">
        <v>359398</v>
      </c>
      <c r="E66" s="125">
        <v>368796</v>
      </c>
      <c r="F66" s="125">
        <v>383414</v>
      </c>
      <c r="G66" s="125">
        <v>390083</v>
      </c>
      <c r="H66" s="147">
        <v>397755</v>
      </c>
      <c r="I66" s="147">
        <v>406193</v>
      </c>
      <c r="J66" s="147"/>
      <c r="K66" s="147"/>
      <c r="L66" s="147"/>
      <c r="M66" s="147"/>
      <c r="N66" s="148"/>
    </row>
    <row r="67" spans="1:14" ht="13.5" thickBot="1" x14ac:dyDescent="0.25">
      <c r="A67" s="124">
        <v>65</v>
      </c>
      <c r="B67" s="125">
        <v>347444</v>
      </c>
      <c r="C67" s="126">
        <v>365301</v>
      </c>
      <c r="D67" s="125">
        <v>370250</v>
      </c>
      <c r="E67" s="125">
        <v>379932</v>
      </c>
      <c r="F67" s="125">
        <v>394991</v>
      </c>
      <c r="G67" s="125">
        <v>401862</v>
      </c>
      <c r="H67" s="147">
        <v>409765</v>
      </c>
      <c r="I67" s="147">
        <v>418458</v>
      </c>
      <c r="J67" s="147"/>
      <c r="K67" s="147"/>
      <c r="L67" s="147"/>
      <c r="M67" s="147"/>
      <c r="N67" s="148"/>
    </row>
    <row r="68" spans="1:14" ht="13.5" thickBot="1" x14ac:dyDescent="0.25">
      <c r="A68" s="124">
        <v>66</v>
      </c>
      <c r="B68" s="125">
        <v>357680</v>
      </c>
      <c r="C68" s="126">
        <v>376063</v>
      </c>
      <c r="D68" s="125">
        <v>381157</v>
      </c>
      <c r="E68" s="125">
        <v>391124</v>
      </c>
      <c r="F68" s="125">
        <v>406627</v>
      </c>
      <c r="G68" s="125">
        <v>413700</v>
      </c>
      <c r="H68" s="147">
        <v>421836</v>
      </c>
      <c r="I68" s="147">
        <v>430785</v>
      </c>
      <c r="J68" s="147"/>
      <c r="K68" s="147"/>
      <c r="L68" s="147"/>
      <c r="M68" s="147"/>
      <c r="N68" s="148"/>
    </row>
    <row r="69" spans="1:14" ht="13.5" thickBot="1" x14ac:dyDescent="0.25">
      <c r="A69" s="124">
        <v>67</v>
      </c>
      <c r="B69" s="125">
        <v>367959</v>
      </c>
      <c r="C69" s="126">
        <v>386871</v>
      </c>
      <c r="D69" s="125">
        <v>392112</v>
      </c>
      <c r="E69" s="125">
        <v>402365</v>
      </c>
      <c r="F69" s="125">
        <v>418314</v>
      </c>
      <c r="G69" s="125">
        <v>425591</v>
      </c>
      <c r="H69" s="147">
        <v>433960</v>
      </c>
      <c r="I69" s="147">
        <v>443167</v>
      </c>
      <c r="J69" s="147"/>
      <c r="K69" s="147"/>
      <c r="L69" s="147"/>
      <c r="M69" s="147"/>
      <c r="N69" s="148"/>
    </row>
    <row r="70" spans="1:14" ht="13.5" thickBot="1" x14ac:dyDescent="0.25">
      <c r="A70" s="124">
        <v>68</v>
      </c>
      <c r="B70" s="125">
        <v>378270</v>
      </c>
      <c r="C70" s="126">
        <v>397712</v>
      </c>
      <c r="D70" s="125">
        <v>403100</v>
      </c>
      <c r="E70" s="125">
        <v>413641</v>
      </c>
      <c r="F70" s="125">
        <v>430036</v>
      </c>
      <c r="G70" s="125">
        <v>437517</v>
      </c>
      <c r="H70" s="147">
        <v>446121</v>
      </c>
      <c r="I70" s="147">
        <v>455585</v>
      </c>
      <c r="J70" s="147"/>
      <c r="K70" s="147"/>
      <c r="L70" s="147"/>
      <c r="M70" s="147"/>
      <c r="N70" s="148"/>
    </row>
    <row r="71" spans="1:14" ht="13.5" thickBot="1" x14ac:dyDescent="0.25">
      <c r="A71" s="124">
        <v>69</v>
      </c>
      <c r="B71" s="125">
        <v>388600</v>
      </c>
      <c r="C71" s="126">
        <v>408573</v>
      </c>
      <c r="D71" s="125">
        <v>414108</v>
      </c>
      <c r="E71" s="125">
        <v>424936</v>
      </c>
      <c r="F71" s="125">
        <v>441780</v>
      </c>
      <c r="G71" s="125">
        <v>449465</v>
      </c>
      <c r="H71" s="147">
        <v>458304</v>
      </c>
      <c r="I71" s="147">
        <v>468027</v>
      </c>
      <c r="J71" s="147"/>
      <c r="K71" s="147"/>
      <c r="L71" s="147"/>
      <c r="M71" s="147"/>
      <c r="N71" s="148"/>
    </row>
    <row r="72" spans="1:14" ht="13.5" thickBot="1" x14ac:dyDescent="0.25">
      <c r="A72" s="124">
        <v>70</v>
      </c>
      <c r="B72" s="125">
        <v>400000</v>
      </c>
      <c r="C72" s="126">
        <v>420558</v>
      </c>
      <c r="D72" s="125">
        <v>426255</v>
      </c>
      <c r="E72" s="125">
        <v>437401</v>
      </c>
      <c r="F72" s="125">
        <v>454739</v>
      </c>
      <c r="G72" s="125">
        <v>462649</v>
      </c>
      <c r="H72" s="147">
        <v>471747</v>
      </c>
      <c r="I72" s="147">
        <v>481755</v>
      </c>
      <c r="J72" s="147"/>
      <c r="K72" s="147"/>
      <c r="L72" s="147"/>
      <c r="M72" s="147"/>
      <c r="N72" s="148"/>
    </row>
    <row r="73" spans="1:14" ht="13.5" thickBot="1" x14ac:dyDescent="0.25">
      <c r="A73" s="124">
        <v>71</v>
      </c>
      <c r="B73" s="125">
        <v>400000</v>
      </c>
      <c r="C73" s="126">
        <v>420558</v>
      </c>
      <c r="D73" s="125">
        <v>426255</v>
      </c>
      <c r="E73" s="125">
        <v>437401</v>
      </c>
      <c r="F73" s="125">
        <v>454739</v>
      </c>
      <c r="G73" s="125">
        <v>462649</v>
      </c>
      <c r="H73" s="147">
        <v>471747</v>
      </c>
      <c r="I73" s="147">
        <v>481755</v>
      </c>
      <c r="J73" s="147"/>
      <c r="K73" s="147"/>
      <c r="L73" s="147"/>
      <c r="M73" s="147"/>
      <c r="N73" s="148"/>
    </row>
    <row r="74" spans="1:14" ht="13.5" thickBot="1" x14ac:dyDescent="0.25">
      <c r="A74" s="124">
        <v>72</v>
      </c>
      <c r="B74" s="125">
        <v>400000</v>
      </c>
      <c r="C74" s="126">
        <v>420558</v>
      </c>
      <c r="D74" s="125">
        <v>426255</v>
      </c>
      <c r="E74" s="125">
        <v>437401</v>
      </c>
      <c r="F74" s="125">
        <v>454739</v>
      </c>
      <c r="G74" s="125">
        <v>462649</v>
      </c>
      <c r="H74" s="147">
        <v>471747</v>
      </c>
      <c r="I74" s="147">
        <v>481755</v>
      </c>
      <c r="J74" s="147"/>
      <c r="K74" s="147"/>
      <c r="L74" s="147"/>
      <c r="M74" s="147"/>
      <c r="N74" s="148"/>
    </row>
    <row r="75" spans="1:14" ht="13.5" thickBot="1" x14ac:dyDescent="0.25">
      <c r="A75" s="124">
        <v>73</v>
      </c>
      <c r="B75" s="125">
        <v>400000</v>
      </c>
      <c r="C75" s="126">
        <v>420558</v>
      </c>
      <c r="D75" s="125">
        <v>426255</v>
      </c>
      <c r="E75" s="125">
        <v>437401</v>
      </c>
      <c r="F75" s="125">
        <v>454739</v>
      </c>
      <c r="G75" s="125">
        <v>462649</v>
      </c>
      <c r="H75" s="147">
        <v>471747</v>
      </c>
      <c r="I75" s="147">
        <v>481755</v>
      </c>
      <c r="J75" s="147"/>
      <c r="K75" s="147"/>
      <c r="L75" s="147"/>
      <c r="M75" s="147"/>
      <c r="N75" s="148"/>
    </row>
    <row r="76" spans="1:14" ht="13.5" thickBot="1" x14ac:dyDescent="0.25">
      <c r="A76" s="124">
        <v>74</v>
      </c>
      <c r="B76" s="125">
        <v>400000</v>
      </c>
      <c r="C76" s="126">
        <v>420558</v>
      </c>
      <c r="D76" s="125">
        <v>426255</v>
      </c>
      <c r="E76" s="125">
        <v>437401</v>
      </c>
      <c r="F76" s="125">
        <v>454739</v>
      </c>
      <c r="G76" s="125">
        <v>462649</v>
      </c>
      <c r="H76" s="147">
        <v>471747</v>
      </c>
      <c r="I76" s="147">
        <v>481755</v>
      </c>
      <c r="J76" s="147"/>
      <c r="K76" s="147"/>
      <c r="L76" s="147"/>
      <c r="M76" s="147"/>
      <c r="N76" s="148"/>
    </row>
    <row r="77" spans="1:14" ht="13.5" thickBot="1" x14ac:dyDescent="0.25">
      <c r="A77" s="124">
        <v>75</v>
      </c>
      <c r="B77" s="125">
        <v>400000</v>
      </c>
      <c r="C77" s="126">
        <v>420558</v>
      </c>
      <c r="D77" s="125">
        <v>426255</v>
      </c>
      <c r="E77" s="125">
        <v>437401</v>
      </c>
      <c r="F77" s="125">
        <v>454739</v>
      </c>
      <c r="G77" s="125">
        <v>462649</v>
      </c>
      <c r="H77" s="147">
        <v>471747</v>
      </c>
      <c r="I77" s="147">
        <v>481755</v>
      </c>
      <c r="J77" s="147"/>
      <c r="K77" s="147"/>
      <c r="L77" s="147"/>
      <c r="M77" s="147"/>
      <c r="N77" s="148"/>
    </row>
    <row r="78" spans="1:14" ht="13.5" thickBot="1" x14ac:dyDescent="0.25">
      <c r="A78" s="124">
        <v>76</v>
      </c>
      <c r="B78" s="125">
        <v>400000</v>
      </c>
      <c r="C78" s="126">
        <v>420558</v>
      </c>
      <c r="D78" s="125">
        <v>426255</v>
      </c>
      <c r="E78" s="125">
        <v>437401</v>
      </c>
      <c r="F78" s="125">
        <v>454739</v>
      </c>
      <c r="G78" s="125">
        <v>462649</v>
      </c>
      <c r="H78" s="147">
        <v>471747</v>
      </c>
      <c r="I78" s="147">
        <v>481755</v>
      </c>
      <c r="J78" s="147"/>
      <c r="K78" s="147"/>
      <c r="L78" s="147"/>
      <c r="M78" s="147"/>
      <c r="N78" s="148"/>
    </row>
    <row r="79" spans="1:14" ht="13.5" thickBot="1" x14ac:dyDescent="0.25">
      <c r="A79" s="124">
        <v>77</v>
      </c>
      <c r="B79" s="125">
        <v>400000</v>
      </c>
      <c r="C79" s="126">
        <v>420558</v>
      </c>
      <c r="D79" s="125">
        <v>426255</v>
      </c>
      <c r="E79" s="125">
        <v>437401</v>
      </c>
      <c r="F79" s="125">
        <v>454739</v>
      </c>
      <c r="G79" s="125">
        <v>462649</v>
      </c>
      <c r="H79" s="147">
        <v>471747</v>
      </c>
      <c r="I79" s="147">
        <v>481755</v>
      </c>
      <c r="J79" s="147"/>
      <c r="K79" s="147"/>
      <c r="L79" s="147"/>
      <c r="M79" s="147"/>
      <c r="N79" s="148"/>
    </row>
    <row r="80" spans="1:14" ht="13.5" thickBot="1" x14ac:dyDescent="0.25">
      <c r="A80" s="124">
        <v>78</v>
      </c>
      <c r="B80" s="125">
        <v>400000</v>
      </c>
      <c r="C80" s="126">
        <v>420558</v>
      </c>
      <c r="D80" s="125">
        <v>426255</v>
      </c>
      <c r="E80" s="125">
        <v>437401</v>
      </c>
      <c r="F80" s="125">
        <v>454739</v>
      </c>
      <c r="G80" s="125">
        <v>462649</v>
      </c>
      <c r="H80" s="147">
        <v>471747</v>
      </c>
      <c r="I80" s="147">
        <v>481755</v>
      </c>
      <c r="J80" s="147"/>
      <c r="K80" s="147"/>
      <c r="L80" s="147"/>
      <c r="M80" s="147"/>
      <c r="N80" s="148"/>
    </row>
    <row r="81" spans="1:14" ht="13.5" thickBot="1" x14ac:dyDescent="0.25">
      <c r="A81" s="124">
        <v>79</v>
      </c>
      <c r="B81" s="125">
        <v>400000</v>
      </c>
      <c r="C81" s="126">
        <v>420558</v>
      </c>
      <c r="D81" s="125">
        <v>426255</v>
      </c>
      <c r="E81" s="125">
        <v>437401</v>
      </c>
      <c r="F81" s="125">
        <v>454739</v>
      </c>
      <c r="G81" s="125">
        <v>462649</v>
      </c>
      <c r="H81" s="147">
        <v>471747</v>
      </c>
      <c r="I81" s="147">
        <v>481755</v>
      </c>
      <c r="J81" s="147"/>
      <c r="K81" s="147"/>
      <c r="L81" s="147"/>
      <c r="M81" s="147"/>
      <c r="N81" s="148"/>
    </row>
    <row r="82" spans="1:14" ht="13.5" thickBot="1" x14ac:dyDescent="0.25">
      <c r="A82" s="124">
        <v>80</v>
      </c>
      <c r="B82" s="125">
        <v>400000</v>
      </c>
      <c r="C82" s="126">
        <v>420558</v>
      </c>
      <c r="D82" s="125">
        <v>426255</v>
      </c>
      <c r="E82" s="125">
        <v>437401</v>
      </c>
      <c r="F82" s="125">
        <v>454739</v>
      </c>
      <c r="G82" s="125">
        <v>462649</v>
      </c>
      <c r="H82" s="147">
        <v>471747</v>
      </c>
      <c r="I82" s="147">
        <v>481755</v>
      </c>
      <c r="J82" s="147"/>
      <c r="K82" s="147"/>
      <c r="L82" s="147"/>
      <c r="M82" s="147"/>
      <c r="N82" s="148"/>
    </row>
    <row r="83" spans="1:14" ht="13.5" thickBot="1" x14ac:dyDescent="0.25">
      <c r="A83" s="124">
        <v>81</v>
      </c>
      <c r="B83" s="125">
        <v>400000</v>
      </c>
      <c r="C83" s="126">
        <v>420558</v>
      </c>
      <c r="D83" s="125">
        <v>426255</v>
      </c>
      <c r="E83" s="125">
        <v>437401</v>
      </c>
      <c r="F83" s="125">
        <v>454739</v>
      </c>
      <c r="G83" s="125">
        <v>462649</v>
      </c>
      <c r="H83" s="147">
        <v>471747</v>
      </c>
      <c r="I83" s="147">
        <v>481755</v>
      </c>
      <c r="J83" s="147"/>
      <c r="K83" s="147"/>
      <c r="L83" s="147"/>
      <c r="M83" s="147"/>
      <c r="N83" s="148"/>
    </row>
    <row r="84" spans="1:14" ht="13.5" thickBot="1" x14ac:dyDescent="0.25">
      <c r="A84" s="124">
        <v>82</v>
      </c>
      <c r="B84" s="125">
        <v>400000</v>
      </c>
      <c r="C84" s="126">
        <v>420558</v>
      </c>
      <c r="D84" s="125">
        <v>426255</v>
      </c>
      <c r="E84" s="125">
        <v>437401</v>
      </c>
      <c r="F84" s="125">
        <v>454739</v>
      </c>
      <c r="G84" s="125">
        <v>462649</v>
      </c>
      <c r="H84" s="147">
        <v>471747</v>
      </c>
      <c r="I84" s="147">
        <v>481755</v>
      </c>
      <c r="J84" s="147"/>
      <c r="K84" s="147"/>
      <c r="L84" s="147"/>
      <c r="M84" s="147"/>
      <c r="N84" s="148"/>
    </row>
    <row r="85" spans="1:14" ht="13.5" thickBot="1" x14ac:dyDescent="0.25">
      <c r="A85" s="124">
        <v>83</v>
      </c>
      <c r="B85" s="125">
        <v>400000</v>
      </c>
      <c r="C85" s="126">
        <v>420558</v>
      </c>
      <c r="D85" s="125">
        <v>426255</v>
      </c>
      <c r="E85" s="125">
        <v>437401</v>
      </c>
      <c r="F85" s="125">
        <v>454739</v>
      </c>
      <c r="G85" s="125">
        <v>462649</v>
      </c>
      <c r="H85" s="147">
        <v>471747</v>
      </c>
      <c r="I85" s="147">
        <v>481755</v>
      </c>
      <c r="J85" s="147"/>
      <c r="K85" s="147"/>
      <c r="L85" s="147"/>
      <c r="M85" s="147"/>
      <c r="N85" s="148"/>
    </row>
    <row r="86" spans="1:14" ht="13.5" thickBot="1" x14ac:dyDescent="0.25">
      <c r="A86" s="124">
        <v>84</v>
      </c>
      <c r="B86" s="125">
        <v>400000</v>
      </c>
      <c r="C86" s="126">
        <v>420558</v>
      </c>
      <c r="D86" s="125">
        <v>426255</v>
      </c>
      <c r="E86" s="125">
        <v>437401</v>
      </c>
      <c r="F86" s="125">
        <v>454739</v>
      </c>
      <c r="G86" s="125">
        <v>462649</v>
      </c>
      <c r="H86" s="147">
        <v>471747</v>
      </c>
      <c r="I86" s="147">
        <v>481755</v>
      </c>
      <c r="J86" s="147"/>
      <c r="K86" s="147"/>
      <c r="L86" s="147"/>
      <c r="M86" s="147"/>
      <c r="N86" s="148"/>
    </row>
    <row r="87" spans="1:14" ht="13.5" thickBot="1" x14ac:dyDescent="0.25">
      <c r="A87" s="124">
        <v>85</v>
      </c>
      <c r="B87" s="125">
        <v>400000</v>
      </c>
      <c r="C87" s="126">
        <v>420558</v>
      </c>
      <c r="D87" s="125">
        <v>426255</v>
      </c>
      <c r="E87" s="125">
        <v>437401</v>
      </c>
      <c r="F87" s="125">
        <v>454739</v>
      </c>
      <c r="G87" s="125">
        <v>462649</v>
      </c>
      <c r="H87" s="147">
        <v>471747</v>
      </c>
      <c r="I87" s="147">
        <v>481755</v>
      </c>
      <c r="J87" s="147"/>
      <c r="K87" s="147"/>
      <c r="L87" s="147"/>
      <c r="M87" s="147"/>
      <c r="N87" s="148"/>
    </row>
    <row r="88" spans="1:14" ht="13.5" thickBot="1" x14ac:dyDescent="0.25">
      <c r="A88" s="124">
        <v>86</v>
      </c>
      <c r="B88" s="125">
        <v>400000</v>
      </c>
      <c r="C88" s="126">
        <v>420558</v>
      </c>
      <c r="D88" s="125">
        <v>426255</v>
      </c>
      <c r="E88" s="125">
        <v>437401</v>
      </c>
      <c r="F88" s="125">
        <v>454739</v>
      </c>
      <c r="G88" s="125">
        <v>462649</v>
      </c>
      <c r="H88" s="147">
        <v>471747</v>
      </c>
      <c r="I88" s="147">
        <v>481755</v>
      </c>
      <c r="J88" s="147"/>
      <c r="K88" s="147"/>
      <c r="L88" s="147"/>
      <c r="M88" s="147"/>
      <c r="N88" s="148"/>
    </row>
    <row r="89" spans="1:14" ht="13.5" thickBot="1" x14ac:dyDescent="0.25">
      <c r="A89" s="124">
        <v>87</v>
      </c>
      <c r="B89" s="125">
        <v>400000</v>
      </c>
      <c r="C89" s="126">
        <v>420558</v>
      </c>
      <c r="D89" s="125">
        <v>426255</v>
      </c>
      <c r="E89" s="125">
        <v>437401</v>
      </c>
      <c r="F89" s="125">
        <v>454739</v>
      </c>
      <c r="G89" s="125">
        <v>462649</v>
      </c>
      <c r="H89" s="147">
        <v>471747</v>
      </c>
      <c r="I89" s="147">
        <v>481755</v>
      </c>
      <c r="J89" s="147"/>
      <c r="K89" s="147"/>
      <c r="L89" s="147"/>
      <c r="M89" s="147"/>
      <c r="N89" s="148"/>
    </row>
    <row r="90" spans="1:14" ht="13.5" thickBot="1" x14ac:dyDescent="0.25">
      <c r="A90" s="124">
        <v>88</v>
      </c>
      <c r="B90" s="125">
        <v>400000</v>
      </c>
      <c r="C90" s="126">
        <v>420558</v>
      </c>
      <c r="D90" s="125">
        <v>426255</v>
      </c>
      <c r="E90" s="125">
        <v>437401</v>
      </c>
      <c r="F90" s="125">
        <v>454739</v>
      </c>
      <c r="G90" s="125">
        <v>462649</v>
      </c>
      <c r="H90" s="147">
        <v>471747</v>
      </c>
      <c r="I90" s="147">
        <v>481755</v>
      </c>
      <c r="J90" s="147"/>
      <c r="K90" s="147"/>
      <c r="L90" s="147"/>
      <c r="M90" s="147"/>
      <c r="N90" s="148"/>
    </row>
    <row r="91" spans="1:14" ht="13.5" thickBot="1" x14ac:dyDescent="0.25">
      <c r="A91" s="124">
        <v>89</v>
      </c>
      <c r="B91" s="125">
        <v>400000</v>
      </c>
      <c r="C91" s="126">
        <v>420558</v>
      </c>
      <c r="D91" s="125">
        <v>426255</v>
      </c>
      <c r="E91" s="125">
        <v>437401</v>
      </c>
      <c r="F91" s="125">
        <v>454739</v>
      </c>
      <c r="G91" s="125">
        <v>462649</v>
      </c>
      <c r="H91" s="147">
        <v>471747</v>
      </c>
      <c r="I91" s="147">
        <v>481755</v>
      </c>
      <c r="J91" s="147"/>
      <c r="K91" s="147"/>
      <c r="L91" s="147"/>
      <c r="M91" s="147"/>
      <c r="N91" s="148"/>
    </row>
    <row r="92" spans="1:14" ht="13.5" thickBot="1" x14ac:dyDescent="0.25">
      <c r="A92" s="124">
        <v>90</v>
      </c>
      <c r="B92" s="125">
        <v>400000</v>
      </c>
      <c r="C92" s="126">
        <v>420558</v>
      </c>
      <c r="D92" s="125">
        <v>426255</v>
      </c>
      <c r="E92" s="125">
        <v>437401</v>
      </c>
      <c r="F92" s="125">
        <v>454739</v>
      </c>
      <c r="G92" s="125">
        <v>462649</v>
      </c>
      <c r="H92" s="147">
        <v>471747</v>
      </c>
      <c r="I92" s="147">
        <v>481755</v>
      </c>
      <c r="J92" s="147"/>
      <c r="K92" s="147"/>
      <c r="L92" s="147"/>
      <c r="M92" s="147"/>
      <c r="N92" s="148"/>
    </row>
    <row r="93" spans="1:14" ht="13.5" thickBot="1" x14ac:dyDescent="0.25">
      <c r="A93" s="124">
        <v>91</v>
      </c>
      <c r="B93" s="125">
        <v>400000</v>
      </c>
      <c r="C93" s="126">
        <v>420558</v>
      </c>
      <c r="D93" s="125">
        <v>426255</v>
      </c>
      <c r="E93" s="125">
        <v>437401</v>
      </c>
      <c r="F93" s="125">
        <v>454739</v>
      </c>
      <c r="G93" s="125">
        <v>462649</v>
      </c>
      <c r="H93" s="147">
        <v>471747</v>
      </c>
      <c r="I93" s="147">
        <v>481755</v>
      </c>
      <c r="J93" s="147"/>
      <c r="K93" s="147"/>
      <c r="L93" s="147"/>
      <c r="M93" s="147"/>
      <c r="N93" s="148"/>
    </row>
    <row r="94" spans="1:14" ht="13.5" thickBot="1" x14ac:dyDescent="0.25">
      <c r="A94" s="124">
        <v>92</v>
      </c>
      <c r="B94" s="125">
        <v>400000</v>
      </c>
      <c r="C94" s="126">
        <v>420558</v>
      </c>
      <c r="D94" s="125">
        <v>426255</v>
      </c>
      <c r="E94" s="125">
        <v>437401</v>
      </c>
      <c r="F94" s="125">
        <v>454739</v>
      </c>
      <c r="G94" s="125">
        <v>462649</v>
      </c>
      <c r="H94" s="147">
        <v>471747</v>
      </c>
      <c r="I94" s="147">
        <v>481755</v>
      </c>
      <c r="J94" s="147"/>
      <c r="K94" s="147"/>
      <c r="L94" s="147"/>
      <c r="M94" s="147"/>
      <c r="N94" s="148"/>
    </row>
    <row r="95" spans="1:14" ht="13.5" thickBot="1" x14ac:dyDescent="0.25">
      <c r="A95" s="124">
        <v>93</v>
      </c>
      <c r="B95" s="125">
        <v>400000</v>
      </c>
      <c r="C95" s="126">
        <v>420558</v>
      </c>
      <c r="D95" s="125">
        <v>426255</v>
      </c>
      <c r="E95" s="125">
        <v>437401</v>
      </c>
      <c r="F95" s="125">
        <v>454739</v>
      </c>
      <c r="G95" s="125">
        <v>462649</v>
      </c>
      <c r="H95" s="147">
        <v>471747</v>
      </c>
      <c r="I95" s="147">
        <v>481755</v>
      </c>
      <c r="J95" s="147"/>
      <c r="K95" s="147"/>
      <c r="L95" s="147"/>
      <c r="M95" s="147"/>
      <c r="N95" s="148"/>
    </row>
    <row r="96" spans="1:14" ht="13.5" thickBot="1" x14ac:dyDescent="0.25">
      <c r="A96" s="124">
        <v>94</v>
      </c>
      <c r="B96" s="125">
        <v>400000</v>
      </c>
      <c r="C96" s="126">
        <v>420558</v>
      </c>
      <c r="D96" s="125">
        <v>426255</v>
      </c>
      <c r="E96" s="125">
        <v>437401</v>
      </c>
      <c r="F96" s="125">
        <v>454739</v>
      </c>
      <c r="G96" s="125">
        <v>462649</v>
      </c>
      <c r="H96" s="147">
        <v>471747</v>
      </c>
      <c r="I96" s="147">
        <v>481755</v>
      </c>
      <c r="J96" s="147"/>
      <c r="K96" s="147"/>
      <c r="L96" s="147"/>
      <c r="M96" s="147"/>
      <c r="N96" s="148"/>
    </row>
    <row r="97" spans="1:14" ht="13.5" thickBot="1" x14ac:dyDescent="0.25">
      <c r="A97" s="124">
        <v>95</v>
      </c>
      <c r="B97" s="125">
        <v>400000</v>
      </c>
      <c r="C97" s="126">
        <v>420558</v>
      </c>
      <c r="D97" s="125">
        <v>426255</v>
      </c>
      <c r="E97" s="125">
        <v>437401</v>
      </c>
      <c r="F97" s="125">
        <v>454739</v>
      </c>
      <c r="G97" s="125">
        <v>462649</v>
      </c>
      <c r="H97" s="147">
        <v>471747</v>
      </c>
      <c r="I97" s="147">
        <v>481755</v>
      </c>
      <c r="J97" s="147"/>
      <c r="K97" s="147"/>
      <c r="L97" s="147"/>
      <c r="M97" s="147"/>
      <c r="N97" s="148"/>
    </row>
    <row r="98" spans="1:14" ht="13.5" thickBot="1" x14ac:dyDescent="0.25">
      <c r="A98" s="124">
        <v>96</v>
      </c>
      <c r="B98" s="125">
        <v>400000</v>
      </c>
      <c r="C98" s="126">
        <v>420558</v>
      </c>
      <c r="D98" s="125">
        <v>426255</v>
      </c>
      <c r="E98" s="125">
        <v>437401</v>
      </c>
      <c r="F98" s="125">
        <v>454739</v>
      </c>
      <c r="G98" s="125">
        <v>462649</v>
      </c>
      <c r="H98" s="147">
        <v>471747</v>
      </c>
      <c r="I98" s="147">
        <v>481755</v>
      </c>
      <c r="J98" s="147"/>
      <c r="K98" s="147"/>
      <c r="L98" s="147"/>
      <c r="M98" s="147"/>
      <c r="N98" s="148"/>
    </row>
    <row r="99" spans="1:14" ht="13.5" thickBot="1" x14ac:dyDescent="0.25">
      <c r="A99" s="124">
        <v>97</v>
      </c>
      <c r="B99" s="125">
        <v>400000</v>
      </c>
      <c r="C99" s="126">
        <v>420558</v>
      </c>
      <c r="D99" s="125">
        <v>426255</v>
      </c>
      <c r="E99" s="125">
        <v>437401</v>
      </c>
      <c r="F99" s="125">
        <v>454739</v>
      </c>
      <c r="G99" s="125">
        <v>462649</v>
      </c>
      <c r="H99" s="147">
        <v>471747</v>
      </c>
      <c r="I99" s="147">
        <v>481755</v>
      </c>
      <c r="J99" s="147"/>
      <c r="K99" s="147"/>
      <c r="L99" s="147"/>
      <c r="M99" s="147"/>
      <c r="N99" s="148"/>
    </row>
    <row r="100" spans="1:14" ht="13.5" thickBot="1" x14ac:dyDescent="0.25">
      <c r="A100" s="124">
        <v>98</v>
      </c>
      <c r="B100" s="125">
        <v>400000</v>
      </c>
      <c r="C100" s="126">
        <v>420558</v>
      </c>
      <c r="D100" s="125">
        <v>426255</v>
      </c>
      <c r="E100" s="125">
        <v>437401</v>
      </c>
      <c r="F100" s="125">
        <v>454739</v>
      </c>
      <c r="G100" s="125">
        <v>462649</v>
      </c>
      <c r="H100" s="147">
        <v>471747</v>
      </c>
      <c r="I100" s="147">
        <v>481755</v>
      </c>
      <c r="J100" s="147"/>
      <c r="K100" s="147"/>
      <c r="L100" s="147"/>
      <c r="M100" s="147"/>
      <c r="N100" s="148"/>
    </row>
    <row r="101" spans="1:14" ht="13.5" thickBot="1" x14ac:dyDescent="0.25">
      <c r="A101" s="124">
        <v>99</v>
      </c>
      <c r="B101" s="125">
        <v>400000</v>
      </c>
      <c r="C101" s="126">
        <v>420558</v>
      </c>
      <c r="D101" s="125">
        <v>426255</v>
      </c>
      <c r="E101" s="125">
        <v>437401</v>
      </c>
      <c r="F101" s="125">
        <v>454739</v>
      </c>
      <c r="G101" s="125">
        <v>462649</v>
      </c>
      <c r="H101" s="147">
        <v>471747</v>
      </c>
      <c r="I101" s="147">
        <v>481755</v>
      </c>
      <c r="J101" s="147"/>
      <c r="K101" s="147"/>
      <c r="L101" s="147"/>
      <c r="M101" s="147"/>
      <c r="N101" s="148"/>
    </row>
    <row r="102" spans="1:14" ht="13.5" thickBot="1" x14ac:dyDescent="0.25">
      <c r="A102" s="124">
        <v>100</v>
      </c>
      <c r="B102" s="125">
        <v>400000</v>
      </c>
      <c r="C102" s="126">
        <v>420558</v>
      </c>
      <c r="D102" s="125">
        <v>426255</v>
      </c>
      <c r="E102" s="125">
        <v>437401</v>
      </c>
      <c r="F102" s="125">
        <v>454739</v>
      </c>
      <c r="G102" s="125">
        <v>462649</v>
      </c>
      <c r="H102" s="147">
        <v>471747</v>
      </c>
      <c r="I102" s="147">
        <v>481755</v>
      </c>
      <c r="J102" s="147"/>
      <c r="K102" s="147"/>
      <c r="L102" s="147"/>
      <c r="M102" s="147"/>
      <c r="N102" s="148"/>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9"/>
  <sheetViews>
    <sheetView workbookViewId="0">
      <selection activeCell="J2" sqref="J2"/>
    </sheetView>
  </sheetViews>
  <sheetFormatPr defaultRowHeight="12.75" x14ac:dyDescent="0.2"/>
  <cols>
    <col min="1" max="1" width="22.7109375" customWidth="1"/>
    <col min="2" max="14" width="12.7109375" customWidth="1"/>
  </cols>
  <sheetData>
    <row r="1" spans="1:14" ht="13.5" thickBot="1" x14ac:dyDescent="0.25">
      <c r="A1" s="122" t="s">
        <v>99</v>
      </c>
      <c r="B1" s="127">
        <v>2008</v>
      </c>
      <c r="C1" s="123">
        <v>2009</v>
      </c>
      <c r="D1" s="123">
        <v>2010</v>
      </c>
      <c r="E1" s="123">
        <v>2011</v>
      </c>
      <c r="F1" s="123">
        <v>2012</v>
      </c>
      <c r="G1" s="123">
        <v>2013</v>
      </c>
      <c r="H1" s="123">
        <v>2014</v>
      </c>
      <c r="I1" s="123">
        <v>2015</v>
      </c>
      <c r="J1" s="123">
        <v>2016</v>
      </c>
      <c r="K1" s="123">
        <v>2017</v>
      </c>
      <c r="L1" s="123">
        <v>2018</v>
      </c>
      <c r="M1" s="123">
        <v>2019</v>
      </c>
      <c r="N1" s="123">
        <v>2020</v>
      </c>
    </row>
    <row r="2" spans="1:14" ht="21.75" thickBot="1" x14ac:dyDescent="0.25">
      <c r="A2" s="124" t="s">
        <v>17</v>
      </c>
      <c r="B2" s="128">
        <v>254100</v>
      </c>
      <c r="C2" s="128">
        <v>267160</v>
      </c>
      <c r="D2" s="129">
        <v>270778</v>
      </c>
      <c r="E2" s="129">
        <v>277858</v>
      </c>
      <c r="F2" s="130">
        <v>288872</v>
      </c>
      <c r="G2" s="130">
        <v>293659</v>
      </c>
      <c r="H2" s="130">
        <v>299434</v>
      </c>
      <c r="I2" s="130">
        <v>305787</v>
      </c>
      <c r="J2" s="130"/>
      <c r="K2" s="130"/>
      <c r="L2" s="130"/>
      <c r="M2" s="130"/>
      <c r="N2" s="130"/>
    </row>
    <row r="3" spans="1:14" ht="21.75" thickBot="1" x14ac:dyDescent="0.25">
      <c r="A3" s="124" t="s">
        <v>18</v>
      </c>
      <c r="B3" s="128">
        <v>254100</v>
      </c>
      <c r="C3" s="128">
        <v>267160</v>
      </c>
      <c r="D3" s="129">
        <v>270778</v>
      </c>
      <c r="E3" s="129">
        <v>277858</v>
      </c>
      <c r="F3" s="130">
        <v>288872</v>
      </c>
      <c r="G3" s="130">
        <v>293659</v>
      </c>
      <c r="H3" s="130">
        <v>299434</v>
      </c>
      <c r="I3" s="130">
        <v>305787</v>
      </c>
      <c r="J3" s="130"/>
      <c r="K3" s="130"/>
      <c r="L3" s="130"/>
      <c r="M3" s="130"/>
      <c r="N3" s="130"/>
    </row>
    <row r="4" spans="1:14" ht="21.75" thickBot="1" x14ac:dyDescent="0.25">
      <c r="A4" s="124" t="s">
        <v>19</v>
      </c>
      <c r="B4" s="128">
        <v>75850</v>
      </c>
      <c r="C4" s="128">
        <v>79749</v>
      </c>
      <c r="D4" s="129">
        <v>80829</v>
      </c>
      <c r="E4" s="129">
        <v>82942</v>
      </c>
      <c r="F4" s="130">
        <v>86230</v>
      </c>
      <c r="G4" s="130">
        <v>87659</v>
      </c>
      <c r="H4" s="130">
        <v>89383</v>
      </c>
      <c r="I4" s="130">
        <v>91279</v>
      </c>
      <c r="J4" s="130"/>
      <c r="K4" s="130"/>
      <c r="L4" s="130"/>
      <c r="M4" s="130"/>
      <c r="N4" s="130"/>
    </row>
    <row r="5" spans="1:14" ht="53.25" thickBot="1" x14ac:dyDescent="0.25">
      <c r="A5" s="124" t="s">
        <v>20</v>
      </c>
      <c r="B5" s="128">
        <v>254100</v>
      </c>
      <c r="C5" s="128">
        <v>267160</v>
      </c>
      <c r="D5" s="129">
        <v>270778</v>
      </c>
      <c r="E5" s="129">
        <v>277858</v>
      </c>
      <c r="F5" s="130">
        <v>288872</v>
      </c>
      <c r="G5" s="130">
        <v>293659</v>
      </c>
      <c r="H5" s="130">
        <v>299434</v>
      </c>
      <c r="I5" s="130">
        <v>305787</v>
      </c>
      <c r="J5" s="130"/>
      <c r="K5" s="130"/>
      <c r="L5" s="130"/>
      <c r="M5" s="130"/>
      <c r="N5" s="130"/>
    </row>
    <row r="6" spans="1:14" ht="13.5" thickBot="1" x14ac:dyDescent="0.25">
      <c r="A6" s="124" t="s">
        <v>21</v>
      </c>
      <c r="B6" s="128">
        <v>159300</v>
      </c>
      <c r="C6" s="128">
        <v>167487</v>
      </c>
      <c r="D6" s="129">
        <v>169756</v>
      </c>
      <c r="E6" s="129">
        <v>174195</v>
      </c>
      <c r="F6" s="130">
        <v>181099</v>
      </c>
      <c r="G6" s="130">
        <v>184101</v>
      </c>
      <c r="H6" s="130">
        <v>187721</v>
      </c>
      <c r="I6" s="130">
        <v>191704</v>
      </c>
      <c r="J6" s="130"/>
      <c r="K6" s="130"/>
      <c r="L6" s="130"/>
      <c r="M6" s="130"/>
      <c r="N6" s="130"/>
    </row>
    <row r="7" spans="1:14" ht="21.75" thickBot="1" x14ac:dyDescent="0.25">
      <c r="A7" s="124" t="s">
        <v>22</v>
      </c>
      <c r="B7" s="128">
        <v>159300</v>
      </c>
      <c r="C7" s="128">
        <v>167487</v>
      </c>
      <c r="D7" s="129">
        <v>169756</v>
      </c>
      <c r="E7" s="129">
        <v>174195</v>
      </c>
      <c r="F7" s="130">
        <v>181099</v>
      </c>
      <c r="G7" s="130">
        <v>184101</v>
      </c>
      <c r="H7" s="130">
        <v>187721</v>
      </c>
      <c r="I7" s="130">
        <v>191704</v>
      </c>
      <c r="J7" s="130"/>
      <c r="K7" s="130"/>
      <c r="L7" s="130"/>
      <c r="M7" s="130"/>
      <c r="N7" s="130"/>
    </row>
    <row r="8" spans="1:14" ht="21.75" thickBot="1" x14ac:dyDescent="0.25">
      <c r="A8" s="124" t="s">
        <v>23</v>
      </c>
      <c r="B8" s="128">
        <v>75850</v>
      </c>
      <c r="C8" s="128">
        <v>79749</v>
      </c>
      <c r="D8" s="129">
        <v>80829</v>
      </c>
      <c r="E8" s="129">
        <v>82942</v>
      </c>
      <c r="F8" s="130">
        <v>86230</v>
      </c>
      <c r="G8" s="130">
        <v>87659</v>
      </c>
      <c r="H8" s="130">
        <v>89383</v>
      </c>
      <c r="I8" s="130">
        <v>91279</v>
      </c>
      <c r="J8" s="130"/>
      <c r="K8" s="130"/>
      <c r="L8" s="130"/>
      <c r="M8" s="130"/>
      <c r="N8" s="130"/>
    </row>
    <row r="9" spans="1:14" ht="21.75" thickBot="1" x14ac:dyDescent="0.25">
      <c r="A9" s="124" t="s">
        <v>24</v>
      </c>
      <c r="B9" s="128">
        <v>37930</v>
      </c>
      <c r="C9" s="128">
        <v>39880</v>
      </c>
      <c r="D9" s="129">
        <v>40420</v>
      </c>
      <c r="E9" s="129">
        <v>41477</v>
      </c>
      <c r="F9" s="130">
        <v>43121</v>
      </c>
      <c r="G9" s="130">
        <v>43836</v>
      </c>
      <c r="H9" s="130">
        <v>44698</v>
      </c>
      <c r="I9" s="130">
        <v>45646</v>
      </c>
      <c r="J9" s="130"/>
      <c r="K9" s="130"/>
      <c r="L9" s="130"/>
      <c r="M9" s="130"/>
      <c r="N9" s="130"/>
    </row>
    <row r="10" spans="1:14" ht="21.75" thickBot="1" x14ac:dyDescent="0.25">
      <c r="A10" s="124" t="s">
        <v>25</v>
      </c>
      <c r="B10" s="128">
        <v>37930</v>
      </c>
      <c r="C10" s="128">
        <v>39880</v>
      </c>
      <c r="D10" s="129">
        <v>40420</v>
      </c>
      <c r="E10" s="129">
        <v>41477</v>
      </c>
      <c r="F10" s="130">
        <v>43121</v>
      </c>
      <c r="G10" s="130">
        <v>43836</v>
      </c>
      <c r="H10" s="130">
        <v>44698</v>
      </c>
      <c r="I10" s="130">
        <v>45646</v>
      </c>
      <c r="J10" s="130"/>
      <c r="K10" s="130"/>
      <c r="L10" s="130"/>
      <c r="M10" s="130"/>
      <c r="N10" s="130"/>
    </row>
    <row r="11" spans="1:14" ht="21.75" thickBot="1" x14ac:dyDescent="0.25">
      <c r="A11" s="124" t="s">
        <v>26</v>
      </c>
      <c r="B11" s="128">
        <v>215160</v>
      </c>
      <c r="C11" s="128">
        <v>226218</v>
      </c>
      <c r="D11" s="129">
        <v>229282</v>
      </c>
      <c r="E11" s="129">
        <v>235278</v>
      </c>
      <c r="F11" s="130">
        <v>244603</v>
      </c>
      <c r="G11" s="130">
        <v>248657</v>
      </c>
      <c r="H11" s="130">
        <v>253547</v>
      </c>
      <c r="I11" s="130">
        <v>258926</v>
      </c>
      <c r="J11" s="130"/>
      <c r="K11" s="130"/>
      <c r="L11" s="130"/>
      <c r="M11" s="130"/>
      <c r="N11" s="130"/>
    </row>
    <row r="12" spans="1:14" ht="21.75" thickBot="1" x14ac:dyDescent="0.25">
      <c r="A12" s="124" t="s">
        <v>27</v>
      </c>
      <c r="B12" s="128">
        <v>178240</v>
      </c>
      <c r="C12" s="128">
        <v>187401</v>
      </c>
      <c r="D12" s="129">
        <v>189939</v>
      </c>
      <c r="E12" s="129">
        <v>194906</v>
      </c>
      <c r="F12" s="130">
        <v>202631</v>
      </c>
      <c r="G12" s="130">
        <v>205989</v>
      </c>
      <c r="H12" s="130">
        <v>210040</v>
      </c>
      <c r="I12" s="130">
        <v>214496</v>
      </c>
      <c r="J12" s="130"/>
      <c r="K12" s="130"/>
      <c r="L12" s="130"/>
      <c r="M12" s="130"/>
      <c r="N12" s="130"/>
    </row>
    <row r="13" spans="1:14" ht="13.5" thickBot="1" x14ac:dyDescent="0.25">
      <c r="A13" s="124" t="s">
        <v>28</v>
      </c>
      <c r="B13" s="128">
        <v>254100</v>
      </c>
      <c r="C13" s="128">
        <v>267160</v>
      </c>
      <c r="D13" s="129">
        <v>270778</v>
      </c>
      <c r="E13" s="129">
        <v>277858</v>
      </c>
      <c r="F13" s="130">
        <v>288872</v>
      </c>
      <c r="G13" s="130">
        <v>293659</v>
      </c>
      <c r="H13" s="130">
        <v>299434</v>
      </c>
      <c r="I13" s="130">
        <v>305787</v>
      </c>
      <c r="J13" s="130"/>
      <c r="K13" s="130"/>
      <c r="L13" s="130"/>
      <c r="M13" s="130"/>
      <c r="N13" s="130"/>
    </row>
    <row r="14" spans="1:14" ht="13.5" thickBot="1" x14ac:dyDescent="0.25">
      <c r="A14" s="124" t="s">
        <v>29</v>
      </c>
      <c r="B14" s="129">
        <v>53100</v>
      </c>
      <c r="C14" s="128">
        <v>55829</v>
      </c>
      <c r="D14" s="129">
        <v>56586</v>
      </c>
      <c r="E14" s="129">
        <v>58065</v>
      </c>
      <c r="F14" s="130">
        <v>60367</v>
      </c>
      <c r="G14" s="130">
        <v>61367</v>
      </c>
      <c r="H14" s="130">
        <v>62574</v>
      </c>
      <c r="I14" s="130">
        <v>63902</v>
      </c>
      <c r="J14" s="130"/>
      <c r="K14" s="130"/>
      <c r="L14" s="130"/>
      <c r="M14" s="130"/>
      <c r="N14" s="130"/>
    </row>
    <row r="15" spans="1:14" ht="13.5" thickBot="1" x14ac:dyDescent="0.25">
      <c r="A15" s="124" t="s">
        <v>30</v>
      </c>
      <c r="B15" s="128">
        <v>37930</v>
      </c>
      <c r="C15" s="128">
        <v>39880</v>
      </c>
      <c r="D15" s="129">
        <v>40420</v>
      </c>
      <c r="E15" s="129">
        <v>41477</v>
      </c>
      <c r="F15" s="130">
        <v>43121</v>
      </c>
      <c r="G15" s="130">
        <v>43836</v>
      </c>
      <c r="H15" s="130">
        <v>44698</v>
      </c>
      <c r="I15" s="130">
        <v>45646</v>
      </c>
      <c r="J15" s="130"/>
      <c r="K15" s="130"/>
      <c r="L15" s="130"/>
      <c r="M15" s="130"/>
      <c r="N15" s="130"/>
    </row>
    <row r="16" spans="1:14" ht="13.5" thickBot="1" x14ac:dyDescent="0.25">
      <c r="A16" s="124" t="s">
        <v>31</v>
      </c>
      <c r="B16" s="128">
        <v>30340</v>
      </c>
      <c r="C16" s="128">
        <v>31900</v>
      </c>
      <c r="D16" s="129">
        <v>32332</v>
      </c>
      <c r="E16" s="129">
        <v>33177</v>
      </c>
      <c r="F16" s="130">
        <v>34492</v>
      </c>
      <c r="G16" s="130">
        <v>35064</v>
      </c>
      <c r="H16" s="130">
        <v>35753</v>
      </c>
      <c r="I16" s="130">
        <v>36512</v>
      </c>
      <c r="J16" s="130"/>
      <c r="K16" s="130"/>
      <c r="L16" s="130"/>
      <c r="M16" s="130"/>
      <c r="N16" s="130"/>
    </row>
    <row r="17" spans="1:14" ht="13.5" thickBot="1" x14ac:dyDescent="0.25">
      <c r="A17" s="124" t="s">
        <v>32</v>
      </c>
      <c r="B17" s="128">
        <v>30340</v>
      </c>
      <c r="C17" s="128">
        <v>31900</v>
      </c>
      <c r="D17" s="129">
        <v>32332</v>
      </c>
      <c r="E17" s="129">
        <v>33177</v>
      </c>
      <c r="F17" s="130">
        <v>34492</v>
      </c>
      <c r="G17" s="130">
        <v>35064</v>
      </c>
      <c r="H17" s="130">
        <v>35753</v>
      </c>
      <c r="I17" s="130">
        <v>36512</v>
      </c>
      <c r="J17" s="130"/>
      <c r="K17" s="130"/>
      <c r="L17" s="130"/>
      <c r="M17" s="130"/>
      <c r="N17" s="130"/>
    </row>
    <row r="18" spans="1:14" ht="13.5" thickBot="1" x14ac:dyDescent="0.25">
      <c r="A18" s="124" t="s">
        <v>33</v>
      </c>
      <c r="B18" s="128">
        <v>21240</v>
      </c>
      <c r="C18" s="128">
        <v>22332</v>
      </c>
      <c r="D18" s="129">
        <v>22635</v>
      </c>
      <c r="E18" s="129">
        <v>23226</v>
      </c>
      <c r="F18" s="130">
        <v>24147</v>
      </c>
      <c r="G18" s="130">
        <v>24547</v>
      </c>
      <c r="H18" s="130">
        <v>25030</v>
      </c>
      <c r="I18" s="130">
        <v>25561</v>
      </c>
      <c r="J18" s="130"/>
      <c r="K18" s="130"/>
      <c r="L18" s="130"/>
      <c r="M18" s="130"/>
      <c r="N18" s="130"/>
    </row>
    <row r="19" spans="1:14" ht="21.75" thickBot="1" x14ac:dyDescent="0.25">
      <c r="A19" s="124" t="s">
        <v>34</v>
      </c>
      <c r="B19" s="128">
        <v>22760</v>
      </c>
      <c r="C19" s="128">
        <v>23930</v>
      </c>
      <c r="D19" s="129">
        <v>24254</v>
      </c>
      <c r="E19" s="129">
        <v>24889</v>
      </c>
      <c r="F19" s="130">
        <v>25875</v>
      </c>
      <c r="G19" s="130">
        <v>26304</v>
      </c>
      <c r="H19" s="130">
        <v>26821</v>
      </c>
      <c r="I19" s="130">
        <v>27390</v>
      </c>
      <c r="J19" s="130"/>
      <c r="K19" s="130"/>
      <c r="L19" s="130"/>
      <c r="M19" s="130"/>
      <c r="N19" s="130"/>
    </row>
    <row r="20" spans="1:14" ht="21.75" thickBot="1" x14ac:dyDescent="0.25">
      <c r="A20" s="124" t="s">
        <v>35</v>
      </c>
      <c r="B20" s="128">
        <v>25780</v>
      </c>
      <c r="C20" s="128">
        <v>27105</v>
      </c>
      <c r="D20" s="129">
        <v>27473</v>
      </c>
      <c r="E20" s="129">
        <v>28191</v>
      </c>
      <c r="F20" s="130">
        <v>29308</v>
      </c>
      <c r="G20" s="130">
        <v>29794</v>
      </c>
      <c r="H20" s="130">
        <v>30380</v>
      </c>
      <c r="I20" s="130">
        <v>31024</v>
      </c>
      <c r="J20" s="130"/>
      <c r="K20" s="130"/>
      <c r="L20" s="130"/>
      <c r="M20" s="130"/>
      <c r="N20" s="130"/>
    </row>
    <row r="21" spans="1:14" ht="63.75" thickBot="1" x14ac:dyDescent="0.25">
      <c r="A21" s="124" t="s">
        <v>36</v>
      </c>
      <c r="B21" s="128">
        <v>22760</v>
      </c>
      <c r="C21" s="128">
        <v>23930</v>
      </c>
      <c r="D21" s="129">
        <v>24254</v>
      </c>
      <c r="E21" s="129">
        <v>24889</v>
      </c>
      <c r="F21" s="130">
        <v>25875</v>
      </c>
      <c r="G21" s="130">
        <v>26304</v>
      </c>
      <c r="H21" s="130">
        <v>26821</v>
      </c>
      <c r="I21" s="130">
        <v>27390</v>
      </c>
      <c r="J21" s="130"/>
      <c r="K21" s="130"/>
      <c r="L21" s="130"/>
      <c r="M21" s="130"/>
      <c r="N21" s="130"/>
    </row>
    <row r="22" spans="1:14" ht="21.75" thickBot="1" x14ac:dyDescent="0.25">
      <c r="A22" s="124" t="s">
        <v>37</v>
      </c>
      <c r="B22" s="128">
        <v>16690</v>
      </c>
      <c r="C22" s="128">
        <v>17548</v>
      </c>
      <c r="D22" s="129">
        <v>17786</v>
      </c>
      <c r="E22" s="129">
        <v>18251</v>
      </c>
      <c r="F22" s="130">
        <v>18974</v>
      </c>
      <c r="G22" s="130">
        <v>19289</v>
      </c>
      <c r="H22" s="130">
        <v>19668</v>
      </c>
      <c r="I22" s="130">
        <v>20085</v>
      </c>
      <c r="J22" s="130"/>
      <c r="K22" s="130"/>
      <c r="L22" s="130"/>
      <c r="M22" s="130"/>
      <c r="N22" s="130"/>
    </row>
    <row r="23" spans="1:14" ht="21.75" thickBot="1" x14ac:dyDescent="0.25">
      <c r="A23" s="124" t="s">
        <v>38</v>
      </c>
      <c r="B23" s="128">
        <v>13660</v>
      </c>
      <c r="C23" s="128">
        <v>14363</v>
      </c>
      <c r="D23" s="129">
        <v>14557</v>
      </c>
      <c r="E23" s="129">
        <v>14938</v>
      </c>
      <c r="F23" s="130">
        <v>15530</v>
      </c>
      <c r="G23" s="130">
        <v>15787</v>
      </c>
      <c r="H23" s="130">
        <v>16098</v>
      </c>
      <c r="I23" s="130">
        <v>16439</v>
      </c>
      <c r="J23" s="130"/>
      <c r="K23" s="130"/>
      <c r="L23" s="130"/>
      <c r="M23" s="130"/>
      <c r="N23" s="130"/>
    </row>
    <row r="24" spans="1:14" ht="21.75" thickBot="1" x14ac:dyDescent="0.25">
      <c r="A24" s="124" t="s">
        <v>39</v>
      </c>
      <c r="B24" s="128">
        <v>178240</v>
      </c>
      <c r="C24" s="128">
        <v>187401</v>
      </c>
      <c r="D24" s="129">
        <v>189939</v>
      </c>
      <c r="E24" s="129">
        <v>194906</v>
      </c>
      <c r="F24" s="130">
        <v>202631</v>
      </c>
      <c r="G24" s="130">
        <v>205989</v>
      </c>
      <c r="H24" s="130">
        <v>210040</v>
      </c>
      <c r="I24" s="130">
        <v>214496</v>
      </c>
      <c r="J24" s="130"/>
      <c r="K24" s="130"/>
      <c r="L24" s="130"/>
      <c r="M24" s="130"/>
      <c r="N24" s="130"/>
    </row>
    <row r="25" spans="1:14" ht="21.75" thickBot="1" x14ac:dyDescent="0.25">
      <c r="A25" s="124" t="s">
        <v>40</v>
      </c>
      <c r="B25" s="128">
        <v>215160</v>
      </c>
      <c r="C25" s="128">
        <v>226218</v>
      </c>
      <c r="D25" s="129">
        <v>229282</v>
      </c>
      <c r="E25" s="129">
        <v>235278</v>
      </c>
      <c r="F25" s="130">
        <v>244603</v>
      </c>
      <c r="G25" s="130">
        <v>248657</v>
      </c>
      <c r="H25" s="130">
        <v>253547</v>
      </c>
      <c r="I25" s="130">
        <v>258926</v>
      </c>
      <c r="J25" s="130"/>
      <c r="K25" s="130"/>
      <c r="L25" s="130"/>
      <c r="M25" s="130"/>
      <c r="N25" s="130"/>
    </row>
    <row r="26" spans="1:14" ht="13.5" thickBot="1" x14ac:dyDescent="0.25">
      <c r="A26" s="124" t="s">
        <v>41</v>
      </c>
      <c r="B26" s="128">
        <v>178240</v>
      </c>
      <c r="C26" s="128">
        <v>187401</v>
      </c>
      <c r="D26" s="129">
        <v>189939</v>
      </c>
      <c r="E26" s="129">
        <v>194906</v>
      </c>
      <c r="F26" s="130">
        <v>202631</v>
      </c>
      <c r="G26" s="130">
        <v>205989</v>
      </c>
      <c r="H26" s="130">
        <v>210040</v>
      </c>
      <c r="I26" s="130">
        <v>214496</v>
      </c>
      <c r="J26" s="130"/>
      <c r="K26" s="130"/>
      <c r="L26" s="130"/>
      <c r="M26" s="130"/>
      <c r="N26" s="130"/>
    </row>
    <row r="27" spans="1:14" ht="13.5" thickBot="1" x14ac:dyDescent="0.25">
      <c r="A27" s="124" t="s">
        <v>42</v>
      </c>
      <c r="B27" s="128">
        <v>254100</v>
      </c>
      <c r="C27" s="128">
        <v>267160</v>
      </c>
      <c r="D27" s="129">
        <v>270778</v>
      </c>
      <c r="E27" s="129">
        <v>277858</v>
      </c>
      <c r="F27" s="130">
        <v>288872</v>
      </c>
      <c r="G27" s="130">
        <v>293659</v>
      </c>
      <c r="H27" s="130">
        <v>299434</v>
      </c>
      <c r="I27" s="130">
        <v>305787</v>
      </c>
      <c r="J27" s="130"/>
      <c r="K27" s="130"/>
      <c r="L27" s="130"/>
      <c r="M27" s="130"/>
      <c r="N27" s="130"/>
    </row>
    <row r="28" spans="1:14" ht="13.5" thickBot="1" x14ac:dyDescent="0.25">
      <c r="A28" s="124" t="s">
        <v>43</v>
      </c>
      <c r="B28" s="128">
        <v>254100</v>
      </c>
      <c r="C28" s="128">
        <v>267160</v>
      </c>
      <c r="D28" s="129">
        <v>270778</v>
      </c>
      <c r="E28" s="129">
        <v>277858</v>
      </c>
      <c r="F28" s="130">
        <v>288872</v>
      </c>
      <c r="G28" s="130">
        <v>293659</v>
      </c>
      <c r="H28" s="130">
        <v>299434</v>
      </c>
      <c r="I28" s="130">
        <v>305787</v>
      </c>
      <c r="J28" s="130"/>
      <c r="K28" s="130"/>
      <c r="L28" s="130"/>
      <c r="M28" s="130"/>
      <c r="N28" s="130"/>
    </row>
    <row r="29" spans="1:14" ht="13.5" thickBot="1" x14ac:dyDescent="0.25">
      <c r="A29" s="124" t="s">
        <v>44</v>
      </c>
      <c r="B29" s="128">
        <v>159300</v>
      </c>
      <c r="C29" s="128">
        <v>167487</v>
      </c>
      <c r="D29" s="129">
        <v>169756</v>
      </c>
      <c r="E29" s="129">
        <v>174195</v>
      </c>
      <c r="F29" s="130">
        <v>181099</v>
      </c>
      <c r="G29" s="130">
        <v>184101</v>
      </c>
      <c r="H29" s="130">
        <v>187721</v>
      </c>
      <c r="I29" s="130">
        <v>191704</v>
      </c>
      <c r="J29" s="130"/>
      <c r="K29" s="130"/>
      <c r="L29" s="130"/>
      <c r="M29" s="130"/>
      <c r="N29" s="130"/>
    </row>
    <row r="30" spans="1:14" ht="13.5" thickBot="1" x14ac:dyDescent="0.25">
      <c r="A30" s="124" t="s">
        <v>45</v>
      </c>
      <c r="B30" s="128">
        <v>37930</v>
      </c>
      <c r="C30" s="128">
        <v>39880</v>
      </c>
      <c r="D30" s="129">
        <v>40420</v>
      </c>
      <c r="E30" s="129">
        <v>41477</v>
      </c>
      <c r="F30" s="130">
        <v>43121</v>
      </c>
      <c r="G30" s="130">
        <v>43836</v>
      </c>
      <c r="H30" s="130">
        <v>44698</v>
      </c>
      <c r="I30" s="130">
        <v>45646</v>
      </c>
      <c r="J30" s="130"/>
      <c r="K30" s="130"/>
      <c r="L30" s="130"/>
      <c r="M30" s="130"/>
      <c r="N30" s="130"/>
    </row>
    <row r="31" spans="1:14" ht="13.5" thickBot="1" x14ac:dyDescent="0.25">
      <c r="A31" s="124" t="s">
        <v>46</v>
      </c>
      <c r="B31" s="128">
        <v>15170</v>
      </c>
      <c r="C31" s="128">
        <v>15950</v>
      </c>
      <c r="D31" s="129">
        <v>16166</v>
      </c>
      <c r="E31" s="129">
        <v>16589</v>
      </c>
      <c r="F31" s="130">
        <v>17246</v>
      </c>
      <c r="G31" s="130">
        <v>17532</v>
      </c>
      <c r="H31" s="130">
        <v>17877</v>
      </c>
      <c r="I31" s="130">
        <v>18256</v>
      </c>
      <c r="J31" s="130"/>
      <c r="K31" s="130"/>
      <c r="L31" s="130"/>
      <c r="M31" s="130"/>
      <c r="N31" s="130"/>
    </row>
    <row r="32" spans="1:14" ht="21.75" thickBot="1" x14ac:dyDescent="0.25">
      <c r="A32" s="124" t="s">
        <v>47</v>
      </c>
      <c r="B32" s="128">
        <v>12140</v>
      </c>
      <c r="C32" s="128">
        <v>12764</v>
      </c>
      <c r="D32" s="129">
        <v>12937</v>
      </c>
      <c r="E32" s="129">
        <v>13276</v>
      </c>
      <c r="F32" s="130">
        <v>13802</v>
      </c>
      <c r="G32" s="130">
        <v>14030</v>
      </c>
      <c r="H32" s="130">
        <v>14306</v>
      </c>
      <c r="I32" s="130">
        <v>14610</v>
      </c>
      <c r="J32" s="130"/>
      <c r="K32" s="130"/>
      <c r="L32" s="130"/>
      <c r="M32" s="130"/>
      <c r="N32" s="130"/>
    </row>
    <row r="33" spans="1:14" ht="21.75" thickBot="1" x14ac:dyDescent="0.25">
      <c r="A33" s="124" t="s">
        <v>48</v>
      </c>
      <c r="B33" s="128">
        <v>16690</v>
      </c>
      <c r="C33" s="128">
        <v>17548</v>
      </c>
      <c r="D33" s="129">
        <v>17786</v>
      </c>
      <c r="E33" s="129">
        <v>18251</v>
      </c>
      <c r="F33" s="130">
        <v>18974</v>
      </c>
      <c r="G33" s="130">
        <v>19289</v>
      </c>
      <c r="H33" s="130">
        <v>19668</v>
      </c>
      <c r="I33" s="130">
        <v>20085</v>
      </c>
      <c r="J33" s="130"/>
      <c r="K33" s="130"/>
      <c r="L33" s="130"/>
      <c r="M33" s="130"/>
      <c r="N33" s="130"/>
    </row>
    <row r="34" spans="1:14" ht="21.75" thickBot="1" x14ac:dyDescent="0.25">
      <c r="A34" s="124" t="s">
        <v>49</v>
      </c>
      <c r="B34" s="128">
        <v>10620</v>
      </c>
      <c r="C34" s="128">
        <v>11166</v>
      </c>
      <c r="D34" s="129">
        <v>11318</v>
      </c>
      <c r="E34" s="129">
        <v>11613</v>
      </c>
      <c r="F34" s="130">
        <v>12074</v>
      </c>
      <c r="G34" s="130">
        <v>12274</v>
      </c>
      <c r="H34" s="130">
        <v>12515</v>
      </c>
      <c r="I34" s="130">
        <v>12781</v>
      </c>
      <c r="J34" s="130"/>
      <c r="K34" s="130"/>
      <c r="L34" s="130"/>
      <c r="M34" s="130"/>
      <c r="N34" s="130"/>
    </row>
    <row r="35" spans="1:14" ht="13.5" thickBot="1" x14ac:dyDescent="0.25">
      <c r="A35" s="124" t="s">
        <v>50</v>
      </c>
      <c r="B35" s="128">
        <v>140320</v>
      </c>
      <c r="C35" s="128">
        <v>147532</v>
      </c>
      <c r="D35" s="129">
        <v>149530</v>
      </c>
      <c r="E35" s="129">
        <v>153440</v>
      </c>
      <c r="F35" s="130">
        <v>159522</v>
      </c>
      <c r="G35" s="130">
        <v>162166</v>
      </c>
      <c r="H35" s="130">
        <v>165355</v>
      </c>
      <c r="I35" s="130">
        <v>168863</v>
      </c>
      <c r="J35" s="130"/>
      <c r="K35" s="130"/>
      <c r="L35" s="130"/>
      <c r="M35" s="130"/>
      <c r="N35" s="130"/>
    </row>
    <row r="36" spans="1:14" ht="32.25" thickBot="1" x14ac:dyDescent="0.25">
      <c r="A36" s="124" t="s">
        <v>51</v>
      </c>
      <c r="B36" s="129">
        <v>178240</v>
      </c>
      <c r="C36" s="128">
        <v>187401</v>
      </c>
      <c r="D36" s="129">
        <v>189939</v>
      </c>
      <c r="E36" s="129">
        <v>194906</v>
      </c>
      <c r="F36" s="130">
        <v>202631</v>
      </c>
      <c r="G36" s="130">
        <v>205989</v>
      </c>
      <c r="H36" s="130">
        <v>210040</v>
      </c>
      <c r="I36" s="130">
        <v>214496</v>
      </c>
      <c r="J36" s="130"/>
      <c r="K36" s="130"/>
      <c r="L36" s="130"/>
      <c r="M36" s="130"/>
      <c r="N36" s="130"/>
    </row>
    <row r="37" spans="1:14" ht="32.25" thickBot="1" x14ac:dyDescent="0.25">
      <c r="A37" s="124" t="s">
        <v>52</v>
      </c>
      <c r="B37" s="128">
        <v>75850</v>
      </c>
      <c r="C37" s="128">
        <v>79749</v>
      </c>
      <c r="D37" s="129">
        <v>80829</v>
      </c>
      <c r="E37" s="129">
        <v>82942</v>
      </c>
      <c r="F37" s="130">
        <v>86230</v>
      </c>
      <c r="G37" s="130">
        <v>87659</v>
      </c>
      <c r="H37" s="130">
        <v>89383</v>
      </c>
      <c r="I37" s="130">
        <v>91279</v>
      </c>
      <c r="J37" s="130"/>
      <c r="K37" s="130"/>
      <c r="L37" s="130"/>
      <c r="M37" s="130"/>
      <c r="N37" s="130"/>
    </row>
    <row r="38" spans="1:14" ht="32.25" thickBot="1" x14ac:dyDescent="0.25">
      <c r="A38" s="124" t="s">
        <v>53</v>
      </c>
      <c r="B38" s="128">
        <v>178240</v>
      </c>
      <c r="C38" s="128">
        <v>187401</v>
      </c>
      <c r="D38" s="129">
        <v>189939</v>
      </c>
      <c r="E38" s="129">
        <v>194906</v>
      </c>
      <c r="F38" s="130">
        <v>202631</v>
      </c>
      <c r="G38" s="130">
        <v>205989</v>
      </c>
      <c r="H38" s="130">
        <v>210040</v>
      </c>
      <c r="I38" s="130">
        <v>214496</v>
      </c>
      <c r="J38" s="130"/>
      <c r="K38" s="130"/>
      <c r="L38" s="130"/>
      <c r="M38" s="130"/>
      <c r="N38" s="130"/>
    </row>
    <row r="39" spans="1:14" ht="13.5" thickBot="1" x14ac:dyDescent="0.25">
      <c r="A39" s="124" t="s">
        <v>54</v>
      </c>
      <c r="B39" s="128">
        <v>30340</v>
      </c>
      <c r="C39" s="128">
        <v>31900</v>
      </c>
      <c r="D39" s="129">
        <v>32332</v>
      </c>
      <c r="E39" s="129">
        <v>33177</v>
      </c>
      <c r="F39" s="130">
        <v>34492</v>
      </c>
      <c r="G39" s="130">
        <v>35064</v>
      </c>
      <c r="H39" s="130">
        <v>35753</v>
      </c>
      <c r="I39" s="130">
        <v>36512</v>
      </c>
      <c r="J39" s="130"/>
      <c r="K39" s="130"/>
      <c r="L39" s="130"/>
      <c r="M39" s="130"/>
      <c r="N39" s="130"/>
    </row>
    <row r="40" spans="1:14" ht="21.75" thickBot="1" x14ac:dyDescent="0.25">
      <c r="A40" s="124" t="s">
        <v>55</v>
      </c>
      <c r="B40" s="128">
        <v>215160</v>
      </c>
      <c r="C40" s="128">
        <v>226218</v>
      </c>
      <c r="D40" s="129">
        <v>229282</v>
      </c>
      <c r="E40" s="129">
        <v>235278</v>
      </c>
      <c r="F40" s="130">
        <v>244603</v>
      </c>
      <c r="G40" s="130">
        <v>248657</v>
      </c>
      <c r="H40" s="130">
        <v>253547</v>
      </c>
      <c r="I40" s="130">
        <v>258926</v>
      </c>
      <c r="J40" s="130"/>
      <c r="K40" s="130"/>
      <c r="L40" s="130"/>
      <c r="M40" s="130"/>
      <c r="N40" s="130"/>
    </row>
    <row r="41" spans="1:14" ht="21.75" thickBot="1" x14ac:dyDescent="0.25">
      <c r="A41" s="124" t="s">
        <v>56</v>
      </c>
      <c r="B41" s="128">
        <v>75850</v>
      </c>
      <c r="C41" s="128">
        <v>79749</v>
      </c>
      <c r="D41" s="129">
        <v>80829</v>
      </c>
      <c r="E41" s="129">
        <v>82942</v>
      </c>
      <c r="F41" s="130">
        <v>86230</v>
      </c>
      <c r="G41" s="130">
        <v>87659</v>
      </c>
      <c r="H41" s="130">
        <v>89383</v>
      </c>
      <c r="I41" s="130">
        <v>91279</v>
      </c>
      <c r="J41" s="130"/>
      <c r="K41" s="130"/>
      <c r="L41" s="130"/>
      <c r="M41" s="130"/>
      <c r="N41" s="130"/>
    </row>
    <row r="42" spans="1:14" ht="21.75" thickBot="1" x14ac:dyDescent="0.25">
      <c r="A42" s="124" t="s">
        <v>57</v>
      </c>
      <c r="B42" s="128">
        <v>37930</v>
      </c>
      <c r="C42" s="128">
        <v>39880</v>
      </c>
      <c r="D42" s="129">
        <v>40420</v>
      </c>
      <c r="E42" s="129">
        <v>41477</v>
      </c>
      <c r="F42" s="130">
        <v>43121</v>
      </c>
      <c r="G42" s="130">
        <v>43836</v>
      </c>
      <c r="H42" s="130">
        <v>44698</v>
      </c>
      <c r="I42" s="130">
        <v>45646</v>
      </c>
      <c r="J42" s="130"/>
      <c r="K42" s="130"/>
      <c r="L42" s="130"/>
      <c r="M42" s="130"/>
      <c r="N42" s="130"/>
    </row>
    <row r="43" spans="1:14" ht="13.5" thickBot="1" x14ac:dyDescent="0.25">
      <c r="A43" s="124" t="s">
        <v>58</v>
      </c>
      <c r="B43" s="128">
        <v>68270</v>
      </c>
      <c r="C43" s="128">
        <v>71779</v>
      </c>
      <c r="D43" s="129">
        <v>72751</v>
      </c>
      <c r="E43" s="129">
        <v>74654</v>
      </c>
      <c r="F43" s="130">
        <v>77613</v>
      </c>
      <c r="G43" s="130">
        <v>78899</v>
      </c>
      <c r="H43" s="130">
        <v>80450</v>
      </c>
      <c r="I43" s="130">
        <v>82157</v>
      </c>
      <c r="J43" s="130"/>
      <c r="K43" s="130"/>
      <c r="L43" s="130"/>
      <c r="M43" s="130"/>
      <c r="N43" s="130"/>
    </row>
    <row r="44" spans="1:14" ht="21.75" thickBot="1" x14ac:dyDescent="0.25">
      <c r="A44" s="124" t="s">
        <v>59</v>
      </c>
      <c r="B44" s="128">
        <v>45510</v>
      </c>
      <c r="C44" s="128">
        <v>47849</v>
      </c>
      <c r="D44" s="129">
        <v>48498</v>
      </c>
      <c r="E44" s="129">
        <v>49766</v>
      </c>
      <c r="F44" s="130">
        <v>51738</v>
      </c>
      <c r="G44" s="130">
        <v>52596</v>
      </c>
      <c r="H44" s="130">
        <v>53630</v>
      </c>
      <c r="I44" s="130">
        <v>54768</v>
      </c>
      <c r="J44" s="130"/>
      <c r="K44" s="130"/>
      <c r="L44" s="130"/>
      <c r="M44" s="130"/>
      <c r="N44" s="130"/>
    </row>
    <row r="49" spans="1:14" x14ac:dyDescent="0.2">
      <c r="A49" s="134" t="s">
        <v>105</v>
      </c>
      <c r="B49" s="135">
        <f>MAX(B2:B44)</f>
        <v>254100</v>
      </c>
      <c r="C49" s="135">
        <f t="shared" ref="C49:N49" si="0">MAX(C2:C44)</f>
        <v>267160</v>
      </c>
      <c r="D49" s="135">
        <f t="shared" si="0"/>
        <v>270778</v>
      </c>
      <c r="E49" s="135">
        <f t="shared" si="0"/>
        <v>277858</v>
      </c>
      <c r="F49" s="135">
        <f t="shared" si="0"/>
        <v>288872</v>
      </c>
      <c r="G49" s="135">
        <f t="shared" si="0"/>
        <v>293659</v>
      </c>
      <c r="H49" s="135">
        <f t="shared" si="0"/>
        <v>299434</v>
      </c>
      <c r="I49" s="135">
        <f t="shared" si="0"/>
        <v>305787</v>
      </c>
      <c r="J49" s="135">
        <f t="shared" si="0"/>
        <v>0</v>
      </c>
      <c r="K49" s="135">
        <f t="shared" si="0"/>
        <v>0</v>
      </c>
      <c r="L49" s="135">
        <f t="shared" si="0"/>
        <v>0</v>
      </c>
      <c r="M49" s="135">
        <f t="shared" si="0"/>
        <v>0</v>
      </c>
      <c r="N49" s="135">
        <f t="shared" si="0"/>
        <v>0</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J113"/>
  <sheetViews>
    <sheetView zoomScaleNormal="100" workbookViewId="0">
      <pane ySplit="9" topLeftCell="A10" activePane="bottomLeft" state="frozen"/>
      <selection pane="bottomLeft" activeCell="H53" sqref="H53"/>
    </sheetView>
  </sheetViews>
  <sheetFormatPr defaultRowHeight="16.5" customHeight="1" x14ac:dyDescent="0.2"/>
  <cols>
    <col min="1" max="1" width="9.140625" style="95"/>
    <col min="2" max="2" width="18.5703125" style="95" customWidth="1"/>
    <col min="3" max="3" width="13.42578125" style="95" customWidth="1"/>
    <col min="4" max="4" width="18.5703125" style="95" customWidth="1"/>
    <col min="5" max="5" width="22" style="95" customWidth="1"/>
    <col min="6" max="6" width="14.85546875" style="95" customWidth="1"/>
    <col min="7" max="7" width="11.28515625" style="95" customWidth="1"/>
    <col min="8" max="8" width="19.140625" style="95" customWidth="1"/>
    <col min="9" max="16384" width="9.140625" style="95"/>
  </cols>
  <sheetData>
    <row r="2" spans="2:10" ht="16.5" customHeight="1" x14ac:dyDescent="0.2">
      <c r="B2" s="102" t="s">
        <v>84</v>
      </c>
      <c r="C2" s="102"/>
      <c r="D2" s="101"/>
      <c r="E2" s="101"/>
      <c r="F2" s="101"/>
      <c r="G2" s="101"/>
      <c r="H2" s="100"/>
      <c r="I2" s="100"/>
      <c r="J2" s="100"/>
    </row>
    <row r="3" spans="2:10" ht="16.5" customHeight="1" x14ac:dyDescent="0.2">
      <c r="B3" s="104"/>
      <c r="C3" s="104"/>
      <c r="D3" s="105"/>
      <c r="E3" s="103"/>
      <c r="F3" s="103"/>
      <c r="G3" s="103"/>
    </row>
    <row r="4" spans="2:10" ht="16.5" customHeight="1" x14ac:dyDescent="0.2">
      <c r="B4" s="106" t="s">
        <v>85</v>
      </c>
      <c r="C4" s="106"/>
      <c r="D4" s="105"/>
      <c r="E4" s="103"/>
      <c r="F4" s="103"/>
      <c r="G4" s="103"/>
    </row>
    <row r="5" spans="2:10" ht="67.5" customHeight="1" x14ac:dyDescent="0.2">
      <c r="B5" s="152" t="s">
        <v>86</v>
      </c>
      <c r="C5" s="152"/>
      <c r="D5" s="153"/>
      <c r="E5" s="153"/>
      <c r="F5" s="153"/>
      <c r="G5" s="153"/>
      <c r="H5" s="154"/>
      <c r="I5" s="154"/>
      <c r="J5" s="154"/>
    </row>
    <row r="6" spans="2:10" ht="12.75" x14ac:dyDescent="0.2">
      <c r="B6" s="104" t="s">
        <v>117</v>
      </c>
    </row>
    <row r="7" spans="2:10" ht="25.5" customHeight="1" x14ac:dyDescent="0.2">
      <c r="B7" s="155" t="s">
        <v>118</v>
      </c>
      <c r="C7" s="155"/>
      <c r="D7" s="155"/>
      <c r="E7" s="155"/>
      <c r="F7" s="155"/>
      <c r="G7" s="155"/>
      <c r="H7" s="155"/>
      <c r="I7" s="155"/>
      <c r="J7" s="155"/>
    </row>
    <row r="8" spans="2:10" ht="16.5" customHeight="1" x14ac:dyDescent="0.2">
      <c r="B8" s="155" t="str">
        <f>"● The table applies only in respect of the prescribed sum for "&amp;C11&amp;". "</f>
        <v xml:space="preserve">● The table applies only in respect of the prescribed sum for 2015. </v>
      </c>
      <c r="C8" s="155"/>
      <c r="D8" s="155"/>
      <c r="E8" s="155"/>
      <c r="F8" s="155"/>
      <c r="G8" s="155"/>
      <c r="H8" s="155"/>
      <c r="I8" s="155"/>
      <c r="J8" s="155"/>
    </row>
    <row r="9" spans="2:10" ht="12.75" x14ac:dyDescent="0.2">
      <c r="B9" s="155" t="s">
        <v>119</v>
      </c>
      <c r="C9" s="155"/>
      <c r="D9" s="155"/>
      <c r="E9" s="155"/>
      <c r="F9" s="155"/>
      <c r="G9" s="155"/>
      <c r="H9" s="155"/>
      <c r="I9" s="155"/>
      <c r="J9" s="155"/>
    </row>
    <row r="11" spans="2:10" ht="25.5" customHeight="1" x14ac:dyDescent="0.2">
      <c r="B11" s="96" t="s">
        <v>75</v>
      </c>
      <c r="C11" s="107">
        <v>2015</v>
      </c>
      <c r="D11" s="97" t="str">
        <f>"% of prescribed sum "&amp;C11</f>
        <v>% of prescribed sum 2015</v>
      </c>
    </row>
    <row r="12" spans="2:10" ht="16.5" customHeight="1" x14ac:dyDescent="0.2">
      <c r="B12" s="98">
        <v>0</v>
      </c>
      <c r="C12" s="108">
        <v>0</v>
      </c>
      <c r="D12" s="111">
        <f>ROUND(C12/$C$112,3)</f>
        <v>0</v>
      </c>
    </row>
    <row r="13" spans="2:10" ht="16.5" customHeight="1" x14ac:dyDescent="0.2">
      <c r="B13" s="99">
        <v>1</v>
      </c>
      <c r="C13" s="108">
        <v>0</v>
      </c>
      <c r="D13" s="111">
        <f t="shared" ref="D13:D76" si="0">ROUND(C13/$C$112,3)</f>
        <v>0</v>
      </c>
    </row>
    <row r="14" spans="2:10" ht="16.5" customHeight="1" x14ac:dyDescent="0.2">
      <c r="B14" s="99">
        <v>2</v>
      </c>
      <c r="C14" s="108">
        <v>0</v>
      </c>
      <c r="D14" s="111">
        <f t="shared" si="0"/>
        <v>0</v>
      </c>
    </row>
    <row r="15" spans="2:10" ht="16.5" customHeight="1" x14ac:dyDescent="0.2">
      <c r="B15" s="99">
        <v>3</v>
      </c>
      <c r="C15" s="108">
        <v>0</v>
      </c>
      <c r="D15" s="111">
        <f t="shared" si="0"/>
        <v>0</v>
      </c>
    </row>
    <row r="16" spans="2:10" ht="16.5" customHeight="1" x14ac:dyDescent="0.2">
      <c r="B16" s="99">
        <v>4</v>
      </c>
      <c r="C16" s="108">
        <v>0</v>
      </c>
      <c r="D16" s="111">
        <f t="shared" si="0"/>
        <v>0</v>
      </c>
    </row>
    <row r="17" spans="2:4" ht="16.5" customHeight="1" x14ac:dyDescent="0.2">
      <c r="B17" s="99">
        <v>5</v>
      </c>
      <c r="C17" s="108">
        <v>12045</v>
      </c>
      <c r="D17" s="111">
        <f t="shared" si="0"/>
        <v>2.5000000000000001E-2</v>
      </c>
    </row>
    <row r="18" spans="2:4" ht="16.5" customHeight="1" x14ac:dyDescent="0.2">
      <c r="B18" s="99">
        <v>6</v>
      </c>
      <c r="C18" s="108">
        <v>13761</v>
      </c>
      <c r="D18" s="111">
        <f t="shared" si="0"/>
        <v>2.9000000000000001E-2</v>
      </c>
    </row>
    <row r="19" spans="2:4" ht="16.5" customHeight="1" x14ac:dyDescent="0.2">
      <c r="B19" s="99">
        <v>7</v>
      </c>
      <c r="C19" s="108">
        <v>15507</v>
      </c>
      <c r="D19" s="111">
        <f t="shared" si="0"/>
        <v>3.2000000000000001E-2</v>
      </c>
    </row>
    <row r="20" spans="2:4" ht="16.5" customHeight="1" x14ac:dyDescent="0.2">
      <c r="B20" s="99">
        <v>8</v>
      </c>
      <c r="C20" s="108">
        <v>17301</v>
      </c>
      <c r="D20" s="111">
        <f t="shared" si="0"/>
        <v>3.5999999999999997E-2</v>
      </c>
    </row>
    <row r="21" spans="2:4" ht="16.5" customHeight="1" x14ac:dyDescent="0.2">
      <c r="B21" s="99">
        <v>9</v>
      </c>
      <c r="C21" s="108">
        <v>19154</v>
      </c>
      <c r="D21" s="111">
        <f t="shared" si="0"/>
        <v>0.04</v>
      </c>
    </row>
    <row r="22" spans="2:4" ht="16.5" customHeight="1" x14ac:dyDescent="0.2">
      <c r="B22" s="99">
        <v>10</v>
      </c>
      <c r="C22" s="108">
        <v>21079</v>
      </c>
      <c r="D22" s="111">
        <f t="shared" si="0"/>
        <v>4.3999999999999997E-2</v>
      </c>
    </row>
    <row r="23" spans="2:4" ht="16.5" customHeight="1" x14ac:dyDescent="0.2">
      <c r="B23" s="99">
        <v>11</v>
      </c>
      <c r="C23" s="108">
        <v>23087</v>
      </c>
      <c r="D23" s="111">
        <f t="shared" si="0"/>
        <v>4.8000000000000001E-2</v>
      </c>
    </row>
    <row r="24" spans="2:4" ht="16.5" customHeight="1" x14ac:dyDescent="0.2">
      <c r="B24" s="99">
        <v>12</v>
      </c>
      <c r="C24" s="108">
        <v>25192</v>
      </c>
      <c r="D24" s="111">
        <f t="shared" si="0"/>
        <v>5.1999999999999998E-2</v>
      </c>
    </row>
    <row r="25" spans="2:4" ht="16.5" customHeight="1" x14ac:dyDescent="0.2">
      <c r="B25" s="99">
        <v>13</v>
      </c>
      <c r="C25" s="108">
        <v>27406</v>
      </c>
      <c r="D25" s="111">
        <f t="shared" si="0"/>
        <v>5.7000000000000002E-2</v>
      </c>
    </row>
    <row r="26" spans="2:4" ht="16.5" customHeight="1" x14ac:dyDescent="0.2">
      <c r="B26" s="99">
        <v>14</v>
      </c>
      <c r="C26" s="108">
        <v>29736</v>
      </c>
      <c r="D26" s="111">
        <f t="shared" si="0"/>
        <v>6.2E-2</v>
      </c>
    </row>
    <row r="27" spans="2:4" ht="16.5" customHeight="1" x14ac:dyDescent="0.2">
      <c r="B27" s="99">
        <v>15</v>
      </c>
      <c r="C27" s="108">
        <v>32195</v>
      </c>
      <c r="D27" s="111">
        <f t="shared" si="0"/>
        <v>6.7000000000000004E-2</v>
      </c>
    </row>
    <row r="28" spans="2:4" ht="16.5" customHeight="1" x14ac:dyDescent="0.2">
      <c r="B28" s="99">
        <v>16</v>
      </c>
      <c r="C28" s="108">
        <v>34795</v>
      </c>
      <c r="D28" s="111">
        <f t="shared" si="0"/>
        <v>7.1999999999999995E-2</v>
      </c>
    </row>
    <row r="29" spans="2:4" ht="16.5" customHeight="1" x14ac:dyDescent="0.2">
      <c r="B29" s="99">
        <v>17</v>
      </c>
      <c r="C29" s="108">
        <v>37541</v>
      </c>
      <c r="D29" s="111">
        <f t="shared" si="0"/>
        <v>7.8E-2</v>
      </c>
    </row>
    <row r="30" spans="2:4" ht="16.5" customHeight="1" x14ac:dyDescent="0.2">
      <c r="B30" s="99">
        <v>18</v>
      </c>
      <c r="C30" s="108">
        <v>40447</v>
      </c>
      <c r="D30" s="111">
        <f t="shared" si="0"/>
        <v>8.4000000000000005E-2</v>
      </c>
    </row>
    <row r="31" spans="2:4" ht="16.5" customHeight="1" x14ac:dyDescent="0.2">
      <c r="B31" s="99">
        <v>19</v>
      </c>
      <c r="C31" s="108">
        <v>43519</v>
      </c>
      <c r="D31" s="111">
        <f t="shared" si="0"/>
        <v>0.09</v>
      </c>
    </row>
    <row r="32" spans="2:4" ht="16.5" customHeight="1" x14ac:dyDescent="0.2">
      <c r="B32" s="99">
        <v>20</v>
      </c>
      <c r="C32" s="108">
        <v>46764</v>
      </c>
      <c r="D32" s="111">
        <f t="shared" si="0"/>
        <v>9.7000000000000003E-2</v>
      </c>
    </row>
    <row r="33" spans="2:4" ht="16.5" customHeight="1" x14ac:dyDescent="0.2">
      <c r="B33" s="99">
        <v>21</v>
      </c>
      <c r="C33" s="108">
        <v>50192</v>
      </c>
      <c r="D33" s="111">
        <f t="shared" si="0"/>
        <v>0.104</v>
      </c>
    </row>
    <row r="34" spans="2:4" ht="16.5" customHeight="1" x14ac:dyDescent="0.2">
      <c r="B34" s="99">
        <v>22</v>
      </c>
      <c r="C34" s="108">
        <v>53809</v>
      </c>
      <c r="D34" s="111">
        <f t="shared" si="0"/>
        <v>0.112</v>
      </c>
    </row>
    <row r="35" spans="2:4" ht="16.5" customHeight="1" x14ac:dyDescent="0.2">
      <c r="B35" s="99">
        <v>23</v>
      </c>
      <c r="C35" s="108">
        <v>57622</v>
      </c>
      <c r="D35" s="111">
        <f t="shared" si="0"/>
        <v>0.12</v>
      </c>
    </row>
    <row r="36" spans="2:4" ht="16.5" customHeight="1" x14ac:dyDescent="0.2">
      <c r="B36" s="99">
        <v>24</v>
      </c>
      <c r="C36" s="108">
        <v>61637</v>
      </c>
      <c r="D36" s="111">
        <f t="shared" si="0"/>
        <v>0.128</v>
      </c>
    </row>
    <row r="37" spans="2:4" ht="16.5" customHeight="1" x14ac:dyDescent="0.2">
      <c r="B37" s="99">
        <v>25</v>
      </c>
      <c r="C37" s="108">
        <v>65861</v>
      </c>
      <c r="D37" s="111">
        <f t="shared" si="0"/>
        <v>0.13700000000000001</v>
      </c>
    </row>
    <row r="38" spans="2:4" ht="16.5" customHeight="1" x14ac:dyDescent="0.2">
      <c r="B38" s="99">
        <v>26</v>
      </c>
      <c r="C38" s="108">
        <v>70299</v>
      </c>
      <c r="D38" s="111">
        <f t="shared" si="0"/>
        <v>0.14599999999999999</v>
      </c>
    </row>
    <row r="39" spans="2:4" ht="16.5" customHeight="1" x14ac:dyDescent="0.2">
      <c r="B39" s="99">
        <v>27</v>
      </c>
      <c r="C39" s="108">
        <v>74958</v>
      </c>
      <c r="D39" s="111">
        <f t="shared" si="0"/>
        <v>0.156</v>
      </c>
    </row>
    <row r="40" spans="2:4" ht="16.5" customHeight="1" x14ac:dyDescent="0.2">
      <c r="B40" s="99">
        <v>28</v>
      </c>
      <c r="C40" s="108">
        <v>79838</v>
      </c>
      <c r="D40" s="111">
        <f t="shared" si="0"/>
        <v>0.16600000000000001</v>
      </c>
    </row>
    <row r="41" spans="2:4" ht="16.5" customHeight="1" x14ac:dyDescent="0.2">
      <c r="B41" s="99">
        <v>29</v>
      </c>
      <c r="C41" s="108">
        <v>84948</v>
      </c>
      <c r="D41" s="111">
        <f t="shared" si="0"/>
        <v>0.17599999999999999</v>
      </c>
    </row>
    <row r="42" spans="2:4" ht="16.5" customHeight="1" x14ac:dyDescent="0.2">
      <c r="B42" s="99">
        <v>30</v>
      </c>
      <c r="C42" s="108">
        <v>90331</v>
      </c>
      <c r="D42" s="111">
        <f t="shared" si="0"/>
        <v>0.188</v>
      </c>
    </row>
    <row r="43" spans="2:4" ht="16.5" customHeight="1" x14ac:dyDescent="0.2">
      <c r="B43" s="99">
        <v>31</v>
      </c>
      <c r="C43" s="108">
        <v>95863</v>
      </c>
      <c r="D43" s="111">
        <f t="shared" si="0"/>
        <v>0.19900000000000001</v>
      </c>
    </row>
    <row r="44" spans="2:4" ht="16.5" customHeight="1" x14ac:dyDescent="0.2">
      <c r="B44" s="99">
        <v>32</v>
      </c>
      <c r="C44" s="108">
        <v>101677</v>
      </c>
      <c r="D44" s="111">
        <f t="shared" si="0"/>
        <v>0.21099999999999999</v>
      </c>
    </row>
    <row r="45" spans="2:4" ht="16.5" customHeight="1" x14ac:dyDescent="0.2">
      <c r="B45" s="99">
        <v>33</v>
      </c>
      <c r="C45" s="108">
        <v>107729</v>
      </c>
      <c r="D45" s="111">
        <f t="shared" si="0"/>
        <v>0.224</v>
      </c>
    </row>
    <row r="46" spans="2:4" ht="16.5" customHeight="1" x14ac:dyDescent="0.2">
      <c r="B46" s="99">
        <v>34</v>
      </c>
      <c r="C46" s="108">
        <v>114024</v>
      </c>
      <c r="D46" s="111">
        <f t="shared" si="0"/>
        <v>0.23699999999999999</v>
      </c>
    </row>
    <row r="47" spans="2:4" ht="16.5" customHeight="1" x14ac:dyDescent="0.2">
      <c r="B47" s="99">
        <v>35</v>
      </c>
      <c r="C47" s="108">
        <v>120561</v>
      </c>
      <c r="D47" s="111">
        <f t="shared" si="0"/>
        <v>0.25</v>
      </c>
    </row>
    <row r="48" spans="2:4" ht="16.5" customHeight="1" x14ac:dyDescent="0.2">
      <c r="B48" s="99">
        <v>36</v>
      </c>
      <c r="C48" s="108">
        <v>127344</v>
      </c>
      <c r="D48" s="111">
        <f t="shared" si="0"/>
        <v>0.26400000000000001</v>
      </c>
    </row>
    <row r="49" spans="2:4" ht="16.5" customHeight="1" x14ac:dyDescent="0.2">
      <c r="B49" s="99">
        <v>37</v>
      </c>
      <c r="C49" s="108">
        <v>134369</v>
      </c>
      <c r="D49" s="111">
        <f t="shared" si="0"/>
        <v>0.27900000000000003</v>
      </c>
    </row>
    <row r="50" spans="2:4" ht="16.5" customHeight="1" x14ac:dyDescent="0.2">
      <c r="B50" s="99">
        <v>38</v>
      </c>
      <c r="C50" s="108">
        <v>141642</v>
      </c>
      <c r="D50" s="111">
        <f t="shared" si="0"/>
        <v>0.29399999999999998</v>
      </c>
    </row>
    <row r="51" spans="2:4" ht="16.5" customHeight="1" x14ac:dyDescent="0.2">
      <c r="B51" s="99">
        <v>39</v>
      </c>
      <c r="C51" s="108">
        <v>149159</v>
      </c>
      <c r="D51" s="111">
        <f t="shared" si="0"/>
        <v>0.31</v>
      </c>
    </row>
    <row r="52" spans="2:4" ht="16.5" customHeight="1" x14ac:dyDescent="0.2">
      <c r="B52" s="99">
        <v>40</v>
      </c>
      <c r="C52" s="108">
        <v>156919</v>
      </c>
      <c r="D52" s="111">
        <f t="shared" si="0"/>
        <v>0.32600000000000001</v>
      </c>
    </row>
    <row r="53" spans="2:4" ht="16.5" customHeight="1" x14ac:dyDescent="0.2">
      <c r="B53" s="99">
        <v>41</v>
      </c>
      <c r="C53" s="108">
        <v>164921</v>
      </c>
      <c r="D53" s="111">
        <f t="shared" si="0"/>
        <v>0.34200000000000003</v>
      </c>
    </row>
    <row r="54" spans="2:4" ht="16.5" customHeight="1" x14ac:dyDescent="0.2">
      <c r="B54" s="99">
        <v>42</v>
      </c>
      <c r="C54" s="108">
        <v>173162</v>
      </c>
      <c r="D54" s="111">
        <f t="shared" si="0"/>
        <v>0.35899999999999999</v>
      </c>
    </row>
    <row r="55" spans="2:4" ht="16.5" customHeight="1" x14ac:dyDescent="0.2">
      <c r="B55" s="99">
        <v>43</v>
      </c>
      <c r="C55" s="108">
        <v>181643</v>
      </c>
      <c r="D55" s="111">
        <f t="shared" si="0"/>
        <v>0.377</v>
      </c>
    </row>
    <row r="56" spans="2:4" ht="16.5" customHeight="1" x14ac:dyDescent="0.2">
      <c r="B56" s="99">
        <v>44</v>
      </c>
      <c r="C56" s="108">
        <v>190361</v>
      </c>
      <c r="D56" s="111">
        <f t="shared" si="0"/>
        <v>0.39500000000000002</v>
      </c>
    </row>
    <row r="57" spans="2:4" ht="16.5" customHeight="1" x14ac:dyDescent="0.2">
      <c r="B57" s="99">
        <v>45</v>
      </c>
      <c r="C57" s="108">
        <v>199311</v>
      </c>
      <c r="D57" s="111">
        <f t="shared" si="0"/>
        <v>0.41399999999999998</v>
      </c>
    </row>
    <row r="58" spans="2:4" ht="16.5" customHeight="1" x14ac:dyDescent="0.2">
      <c r="B58" s="99">
        <v>46</v>
      </c>
      <c r="C58" s="108">
        <v>208489</v>
      </c>
      <c r="D58" s="111">
        <f t="shared" si="0"/>
        <v>0.433</v>
      </c>
    </row>
    <row r="59" spans="2:4" ht="16.5" customHeight="1" x14ac:dyDescent="0.2">
      <c r="B59" s="99">
        <v>47</v>
      </c>
      <c r="C59" s="108">
        <v>217895</v>
      </c>
      <c r="D59" s="111">
        <f t="shared" si="0"/>
        <v>0.45200000000000001</v>
      </c>
    </row>
    <row r="60" spans="2:4" ht="16.5" customHeight="1" x14ac:dyDescent="0.2">
      <c r="B60" s="99">
        <v>48</v>
      </c>
      <c r="C60" s="108">
        <v>227518</v>
      </c>
      <c r="D60" s="111">
        <f t="shared" si="0"/>
        <v>0.47199999999999998</v>
      </c>
    </row>
    <row r="61" spans="2:4" ht="16.5" customHeight="1" x14ac:dyDescent="0.2">
      <c r="B61" s="99">
        <v>49</v>
      </c>
      <c r="C61" s="108">
        <v>237359</v>
      </c>
      <c r="D61" s="111">
        <f t="shared" si="0"/>
        <v>0.49299999999999999</v>
      </c>
    </row>
    <row r="62" spans="2:4" ht="16.5" customHeight="1" x14ac:dyDescent="0.2">
      <c r="B62" s="99">
        <v>50</v>
      </c>
      <c r="C62" s="108">
        <v>247411</v>
      </c>
      <c r="D62" s="111">
        <f t="shared" si="0"/>
        <v>0.51400000000000001</v>
      </c>
    </row>
    <row r="63" spans="2:4" ht="16.5" customHeight="1" x14ac:dyDescent="0.2">
      <c r="B63" s="99">
        <v>51</v>
      </c>
      <c r="C63" s="108">
        <v>257668</v>
      </c>
      <c r="D63" s="111">
        <f t="shared" si="0"/>
        <v>0.53500000000000003</v>
      </c>
    </row>
    <row r="64" spans="2:4" ht="16.5" customHeight="1" x14ac:dyDescent="0.2">
      <c r="B64" s="99">
        <v>52</v>
      </c>
      <c r="C64" s="108">
        <v>268123</v>
      </c>
      <c r="D64" s="111">
        <f t="shared" si="0"/>
        <v>0.55700000000000005</v>
      </c>
    </row>
    <row r="65" spans="2:4" ht="16.5" customHeight="1" x14ac:dyDescent="0.2">
      <c r="B65" s="99">
        <v>53</v>
      </c>
      <c r="C65" s="108">
        <v>278770</v>
      </c>
      <c r="D65" s="111">
        <f t="shared" si="0"/>
        <v>0.57899999999999996</v>
      </c>
    </row>
    <row r="66" spans="2:4" ht="16.5" customHeight="1" x14ac:dyDescent="0.2">
      <c r="B66" s="99">
        <v>54</v>
      </c>
      <c r="C66" s="108">
        <v>289603</v>
      </c>
      <c r="D66" s="111">
        <f t="shared" si="0"/>
        <v>0.60099999999999998</v>
      </c>
    </row>
    <row r="67" spans="2:4" ht="16.5" customHeight="1" x14ac:dyDescent="0.2">
      <c r="B67" s="99">
        <v>55</v>
      </c>
      <c r="C67" s="108">
        <v>301098</v>
      </c>
      <c r="D67" s="111">
        <f t="shared" si="0"/>
        <v>0.625</v>
      </c>
    </row>
    <row r="68" spans="2:4" ht="16.5" customHeight="1" x14ac:dyDescent="0.2">
      <c r="B68" s="99">
        <v>56</v>
      </c>
      <c r="C68" s="108">
        <v>311788</v>
      </c>
      <c r="D68" s="111">
        <f t="shared" si="0"/>
        <v>0.64700000000000002</v>
      </c>
    </row>
    <row r="69" spans="2:4" ht="16.5" customHeight="1" x14ac:dyDescent="0.2">
      <c r="B69" s="99">
        <v>57</v>
      </c>
      <c r="C69" s="108">
        <v>323128</v>
      </c>
      <c r="D69" s="111">
        <f t="shared" si="0"/>
        <v>0.67100000000000004</v>
      </c>
    </row>
    <row r="70" spans="2:4" ht="16.5" customHeight="1" x14ac:dyDescent="0.2">
      <c r="B70" s="99">
        <v>58</v>
      </c>
      <c r="C70" s="108">
        <v>334619</v>
      </c>
      <c r="D70" s="111">
        <f t="shared" si="0"/>
        <v>0.69499999999999995</v>
      </c>
    </row>
    <row r="71" spans="2:4" ht="16.5" customHeight="1" x14ac:dyDescent="0.2">
      <c r="B71" s="99">
        <v>59</v>
      </c>
      <c r="C71" s="108">
        <v>346252</v>
      </c>
      <c r="D71" s="111">
        <f t="shared" si="0"/>
        <v>0.71899999999999997</v>
      </c>
    </row>
    <row r="72" spans="2:4" ht="16.5" customHeight="1" x14ac:dyDescent="0.2">
      <c r="B72" s="99">
        <v>60</v>
      </c>
      <c r="C72" s="108">
        <v>358017</v>
      </c>
      <c r="D72" s="111">
        <f t="shared" si="0"/>
        <v>0.74299999999999999</v>
      </c>
    </row>
    <row r="73" spans="2:4" ht="16.5" customHeight="1" x14ac:dyDescent="0.2">
      <c r="B73" s="99">
        <v>61</v>
      </c>
      <c r="C73" s="108">
        <v>369906</v>
      </c>
      <c r="D73" s="111">
        <f t="shared" si="0"/>
        <v>0.76800000000000002</v>
      </c>
    </row>
    <row r="74" spans="2:4" ht="16.5" customHeight="1" x14ac:dyDescent="0.2">
      <c r="B74" s="99">
        <v>62</v>
      </c>
      <c r="C74" s="108">
        <v>381905</v>
      </c>
      <c r="D74" s="111">
        <f t="shared" si="0"/>
        <v>0.79300000000000004</v>
      </c>
    </row>
    <row r="75" spans="2:4" ht="16.5" customHeight="1" x14ac:dyDescent="0.2">
      <c r="B75" s="99">
        <v>63</v>
      </c>
      <c r="C75" s="108">
        <v>394004</v>
      </c>
      <c r="D75" s="111">
        <f t="shared" si="0"/>
        <v>0.81799999999999995</v>
      </c>
    </row>
    <row r="76" spans="2:4" ht="16.5" customHeight="1" x14ac:dyDescent="0.2">
      <c r="B76" s="99">
        <v>64</v>
      </c>
      <c r="C76" s="108">
        <v>406193</v>
      </c>
      <c r="D76" s="111">
        <f t="shared" si="0"/>
        <v>0.84299999999999997</v>
      </c>
    </row>
    <row r="77" spans="2:4" ht="16.5" customHeight="1" x14ac:dyDescent="0.2">
      <c r="B77" s="99">
        <v>65</v>
      </c>
      <c r="C77" s="108">
        <v>418458</v>
      </c>
      <c r="D77" s="111">
        <f t="shared" ref="D77:D112" si="1">ROUND(C77/$C$112,3)</f>
        <v>0.86899999999999999</v>
      </c>
    </row>
    <row r="78" spans="2:4" ht="16.5" customHeight="1" x14ac:dyDescent="0.2">
      <c r="B78" s="99">
        <v>66</v>
      </c>
      <c r="C78" s="108">
        <v>430785</v>
      </c>
      <c r="D78" s="111">
        <f t="shared" si="1"/>
        <v>0.89400000000000002</v>
      </c>
    </row>
    <row r="79" spans="2:4" ht="16.5" customHeight="1" x14ac:dyDescent="0.2">
      <c r="B79" s="99">
        <v>67</v>
      </c>
      <c r="C79" s="108">
        <v>443167</v>
      </c>
      <c r="D79" s="111">
        <f t="shared" si="1"/>
        <v>0.92</v>
      </c>
    </row>
    <row r="80" spans="2:4" ht="16.5" customHeight="1" x14ac:dyDescent="0.2">
      <c r="B80" s="99">
        <v>68</v>
      </c>
      <c r="C80" s="108">
        <v>455585</v>
      </c>
      <c r="D80" s="111">
        <f t="shared" si="1"/>
        <v>0.94599999999999995</v>
      </c>
    </row>
    <row r="81" spans="2:4" ht="16.5" customHeight="1" x14ac:dyDescent="0.2">
      <c r="B81" s="99">
        <v>69</v>
      </c>
      <c r="C81" s="108">
        <v>468027</v>
      </c>
      <c r="D81" s="111">
        <f t="shared" si="1"/>
        <v>0.97199999999999998</v>
      </c>
    </row>
    <row r="82" spans="2:4" ht="16.5" customHeight="1" x14ac:dyDescent="0.2">
      <c r="B82" s="99">
        <v>70</v>
      </c>
      <c r="C82" s="108">
        <v>481755</v>
      </c>
      <c r="D82" s="111">
        <f t="shared" si="1"/>
        <v>1</v>
      </c>
    </row>
    <row r="83" spans="2:4" ht="16.5" customHeight="1" x14ac:dyDescent="0.2">
      <c r="B83" s="99">
        <v>71</v>
      </c>
      <c r="C83" s="108">
        <v>481755</v>
      </c>
      <c r="D83" s="111">
        <f t="shared" si="1"/>
        <v>1</v>
      </c>
    </row>
    <row r="84" spans="2:4" ht="16.5" customHeight="1" x14ac:dyDescent="0.2">
      <c r="B84" s="99">
        <v>72</v>
      </c>
      <c r="C84" s="108">
        <v>481755</v>
      </c>
      <c r="D84" s="111">
        <f t="shared" si="1"/>
        <v>1</v>
      </c>
    </row>
    <row r="85" spans="2:4" ht="16.5" customHeight="1" x14ac:dyDescent="0.2">
      <c r="B85" s="99">
        <v>73</v>
      </c>
      <c r="C85" s="108">
        <v>481755</v>
      </c>
      <c r="D85" s="111">
        <f t="shared" si="1"/>
        <v>1</v>
      </c>
    </row>
    <row r="86" spans="2:4" ht="16.5" customHeight="1" x14ac:dyDescent="0.2">
      <c r="B86" s="99">
        <v>74</v>
      </c>
      <c r="C86" s="108">
        <v>481755</v>
      </c>
      <c r="D86" s="111">
        <f t="shared" si="1"/>
        <v>1</v>
      </c>
    </row>
    <row r="87" spans="2:4" ht="16.5" customHeight="1" x14ac:dyDescent="0.2">
      <c r="B87" s="99">
        <v>75</v>
      </c>
      <c r="C87" s="108">
        <v>481755</v>
      </c>
      <c r="D87" s="111">
        <f t="shared" si="1"/>
        <v>1</v>
      </c>
    </row>
    <row r="88" spans="2:4" ht="16.5" customHeight="1" x14ac:dyDescent="0.2">
      <c r="B88" s="99">
        <v>76</v>
      </c>
      <c r="C88" s="108">
        <v>481755</v>
      </c>
      <c r="D88" s="111">
        <f t="shared" si="1"/>
        <v>1</v>
      </c>
    </row>
    <row r="89" spans="2:4" ht="16.5" customHeight="1" x14ac:dyDescent="0.2">
      <c r="B89" s="99">
        <v>77</v>
      </c>
      <c r="C89" s="108">
        <v>481755</v>
      </c>
      <c r="D89" s="111">
        <f t="shared" si="1"/>
        <v>1</v>
      </c>
    </row>
    <row r="90" spans="2:4" ht="16.5" customHeight="1" x14ac:dyDescent="0.2">
      <c r="B90" s="99">
        <v>78</v>
      </c>
      <c r="C90" s="108">
        <v>481755</v>
      </c>
      <c r="D90" s="111">
        <f t="shared" si="1"/>
        <v>1</v>
      </c>
    </row>
    <row r="91" spans="2:4" ht="16.5" customHeight="1" x14ac:dyDescent="0.2">
      <c r="B91" s="99">
        <v>79</v>
      </c>
      <c r="C91" s="108">
        <v>481755</v>
      </c>
      <c r="D91" s="111">
        <f t="shared" si="1"/>
        <v>1</v>
      </c>
    </row>
    <row r="92" spans="2:4" ht="16.5" customHeight="1" x14ac:dyDescent="0.2">
      <c r="B92" s="99">
        <v>80</v>
      </c>
      <c r="C92" s="108">
        <v>481755</v>
      </c>
      <c r="D92" s="111">
        <f t="shared" si="1"/>
        <v>1</v>
      </c>
    </row>
    <row r="93" spans="2:4" ht="16.5" customHeight="1" x14ac:dyDescent="0.2">
      <c r="B93" s="99">
        <v>81</v>
      </c>
      <c r="C93" s="108">
        <v>481755</v>
      </c>
      <c r="D93" s="111">
        <f t="shared" si="1"/>
        <v>1</v>
      </c>
    </row>
    <row r="94" spans="2:4" ht="16.5" customHeight="1" x14ac:dyDescent="0.2">
      <c r="B94" s="99">
        <v>82</v>
      </c>
      <c r="C94" s="108">
        <v>481755</v>
      </c>
      <c r="D94" s="111">
        <f t="shared" si="1"/>
        <v>1</v>
      </c>
    </row>
    <row r="95" spans="2:4" ht="16.5" customHeight="1" x14ac:dyDescent="0.2">
      <c r="B95" s="99">
        <v>83</v>
      </c>
      <c r="C95" s="108">
        <v>481755</v>
      </c>
      <c r="D95" s="111">
        <f t="shared" si="1"/>
        <v>1</v>
      </c>
    </row>
    <row r="96" spans="2:4" ht="16.5" customHeight="1" x14ac:dyDescent="0.2">
      <c r="B96" s="99">
        <v>84</v>
      </c>
      <c r="C96" s="108">
        <v>481755</v>
      </c>
      <c r="D96" s="111">
        <f t="shared" si="1"/>
        <v>1</v>
      </c>
    </row>
    <row r="97" spans="2:4" ht="16.5" customHeight="1" x14ac:dyDescent="0.2">
      <c r="B97" s="99">
        <v>85</v>
      </c>
      <c r="C97" s="108">
        <v>481755</v>
      </c>
      <c r="D97" s="111">
        <f t="shared" si="1"/>
        <v>1</v>
      </c>
    </row>
    <row r="98" spans="2:4" ht="16.5" customHeight="1" x14ac:dyDescent="0.2">
      <c r="B98" s="99">
        <v>86</v>
      </c>
      <c r="C98" s="108">
        <v>481755</v>
      </c>
      <c r="D98" s="111">
        <f t="shared" si="1"/>
        <v>1</v>
      </c>
    </row>
    <row r="99" spans="2:4" ht="16.5" customHeight="1" x14ac:dyDescent="0.2">
      <c r="B99" s="99">
        <v>87</v>
      </c>
      <c r="C99" s="108">
        <v>481755</v>
      </c>
      <c r="D99" s="111">
        <f t="shared" si="1"/>
        <v>1</v>
      </c>
    </row>
    <row r="100" spans="2:4" ht="16.5" customHeight="1" x14ac:dyDescent="0.2">
      <c r="B100" s="99">
        <v>88</v>
      </c>
      <c r="C100" s="108">
        <v>481755</v>
      </c>
      <c r="D100" s="111">
        <f t="shared" si="1"/>
        <v>1</v>
      </c>
    </row>
    <row r="101" spans="2:4" ht="16.5" customHeight="1" x14ac:dyDescent="0.2">
      <c r="B101" s="99">
        <v>89</v>
      </c>
      <c r="C101" s="108">
        <v>481755</v>
      </c>
      <c r="D101" s="111">
        <f t="shared" si="1"/>
        <v>1</v>
      </c>
    </row>
    <row r="102" spans="2:4" ht="16.5" customHeight="1" x14ac:dyDescent="0.2">
      <c r="B102" s="99">
        <v>90</v>
      </c>
      <c r="C102" s="108">
        <v>481755</v>
      </c>
      <c r="D102" s="111">
        <f t="shared" si="1"/>
        <v>1</v>
      </c>
    </row>
    <row r="103" spans="2:4" ht="16.5" customHeight="1" x14ac:dyDescent="0.2">
      <c r="B103" s="99">
        <v>91</v>
      </c>
      <c r="C103" s="108">
        <v>481755</v>
      </c>
      <c r="D103" s="111">
        <f t="shared" si="1"/>
        <v>1</v>
      </c>
    </row>
    <row r="104" spans="2:4" ht="16.5" customHeight="1" x14ac:dyDescent="0.2">
      <c r="B104" s="99">
        <v>92</v>
      </c>
      <c r="C104" s="108">
        <v>481755</v>
      </c>
      <c r="D104" s="111">
        <f t="shared" si="1"/>
        <v>1</v>
      </c>
    </row>
    <row r="105" spans="2:4" ht="16.5" customHeight="1" x14ac:dyDescent="0.2">
      <c r="B105" s="99">
        <v>93</v>
      </c>
      <c r="C105" s="108">
        <v>481755</v>
      </c>
      <c r="D105" s="111">
        <f t="shared" si="1"/>
        <v>1</v>
      </c>
    </row>
    <row r="106" spans="2:4" ht="16.5" customHeight="1" x14ac:dyDescent="0.2">
      <c r="B106" s="99">
        <v>94</v>
      </c>
      <c r="C106" s="108">
        <v>481755</v>
      </c>
      <c r="D106" s="111">
        <f t="shared" si="1"/>
        <v>1</v>
      </c>
    </row>
    <row r="107" spans="2:4" ht="16.5" customHeight="1" x14ac:dyDescent="0.2">
      <c r="B107" s="99">
        <v>95</v>
      </c>
      <c r="C107" s="108">
        <v>481755</v>
      </c>
      <c r="D107" s="111">
        <f t="shared" si="1"/>
        <v>1</v>
      </c>
    </row>
    <row r="108" spans="2:4" ht="16.5" customHeight="1" x14ac:dyDescent="0.2">
      <c r="B108" s="99">
        <v>96</v>
      </c>
      <c r="C108" s="108">
        <v>481755</v>
      </c>
      <c r="D108" s="111">
        <f t="shared" si="1"/>
        <v>1</v>
      </c>
    </row>
    <row r="109" spans="2:4" ht="16.5" customHeight="1" x14ac:dyDescent="0.2">
      <c r="B109" s="99">
        <v>97</v>
      </c>
      <c r="C109" s="108">
        <v>481755</v>
      </c>
      <c r="D109" s="111">
        <f t="shared" si="1"/>
        <v>1</v>
      </c>
    </row>
    <row r="110" spans="2:4" ht="16.5" customHeight="1" x14ac:dyDescent="0.2">
      <c r="B110" s="99">
        <v>98</v>
      </c>
      <c r="C110" s="108">
        <v>481755</v>
      </c>
      <c r="D110" s="111">
        <f t="shared" si="1"/>
        <v>1</v>
      </c>
    </row>
    <row r="111" spans="2:4" ht="16.5" customHeight="1" x14ac:dyDescent="0.2">
      <c r="B111" s="99">
        <v>99</v>
      </c>
      <c r="C111" s="108">
        <v>481755</v>
      </c>
      <c r="D111" s="111">
        <f t="shared" si="1"/>
        <v>1</v>
      </c>
    </row>
    <row r="112" spans="2:4" ht="16.5" customHeight="1" x14ac:dyDescent="0.2">
      <c r="B112" s="109">
        <v>100</v>
      </c>
      <c r="C112" s="108">
        <v>481755</v>
      </c>
      <c r="D112" s="111">
        <f t="shared" si="1"/>
        <v>1</v>
      </c>
    </row>
    <row r="113" spans="2:4" ht="16.5" customHeight="1" x14ac:dyDescent="0.2">
      <c r="B113" s="110"/>
      <c r="C113" s="110"/>
      <c r="D113" s="110"/>
    </row>
  </sheetData>
  <sheetProtection password="E7C6" sheet="1" objects="1" scenarios="1"/>
  <mergeCells count="4">
    <mergeCell ref="B5:J5"/>
    <mergeCell ref="B7:J7"/>
    <mergeCell ref="B9:J9"/>
    <mergeCell ref="B8:J8"/>
  </mergeCells>
  <phoneticPr fontId="3" type="noConversion"/>
  <pageMargins left="0.75" right="0.75" top="1" bottom="1" header="0.5" footer="0.5"/>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HPRM Document" ma:contentTypeID="0x01010020AA46CFF221BC49865FED8AC6CC59CD006ABB5A4482533C46A51619DB1E93E8B2" ma:contentTypeVersion="5" ma:contentTypeDescription="" ma:contentTypeScope="" ma:versionID="a87ec27df197922ab2cd4e5e48841a52">
  <xsd:schema xmlns:xsd="http://www.w3.org/2001/XMLSchema" xmlns:xs="http://www.w3.org/2001/XMLSchema" xmlns:p="http://schemas.microsoft.com/office/2006/metadata/properties" xmlns:ns1="ea319a2f-a807-4e99-ab32-3209dbba99fd" targetNamespace="http://schemas.microsoft.com/office/2006/metadata/properties" ma:root="true" ma:fieldsID="41bf739730c75a4a79646242206be0cf" ns1:_="">
    <xsd:import namespace="ea319a2f-a807-4e99-ab32-3209dbba99fd"/>
    <xsd:element name="properties">
      <xsd:complexType>
        <xsd:sequence>
          <xsd:element name="documentManagement">
            <xsd:complexType>
              <xsd:all>
                <xsd:element ref="ns1:HPRM_x0020_Record_x0020_Number"/>
                <xsd:element ref="ns1:Synchronis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319a2f-a807-4e99-ab32-3209dbba99fd" elementFormDefault="qualified">
    <xsd:import namespace="http://schemas.microsoft.com/office/2006/documentManagement/types"/>
    <xsd:import namespace="http://schemas.microsoft.com/office/infopath/2007/PartnerControls"/>
    <xsd:element name="HPRM_x0020_Record_x0020_Number" ma:index="0" ma:displayName="HPRM Record Number" ma:internalName="HPRM_x0020_Record_x0020_Number" ma:readOnly="false">
      <xsd:simpleType>
        <xsd:restriction base="dms:Text">
          <xsd:maxLength value="255"/>
        </xsd:restriction>
      </xsd:simpleType>
    </xsd:element>
    <xsd:element name="Synchronised" ma:index="9" nillable="true" ma:displayName="Synchronised" ma:format="DateTime" ma:internalName="Synchronis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HPRM_x0020_Record_x0020_Number xmlns="ea319a2f-a807-4e99-ab32-3209dbba99fd">D16/919989</HPRM_x0020_Record_x0020_Number>
    <Synchronised xmlns="ea319a2f-a807-4e99-ab32-3209dbba99fd">2017-10-02T22:43:29+00:00</Synchronised>
  </documentManagement>
</p:properties>
</file>

<file path=customXml/itemProps1.xml><?xml version="1.0" encoding="utf-8"?>
<ds:datastoreItem xmlns:ds="http://schemas.openxmlformats.org/officeDocument/2006/customXml" ds:itemID="{FCCAA3A8-38B4-4744-B5D8-F63E660A4363}"/>
</file>

<file path=customXml/itemProps2.xml><?xml version="1.0" encoding="utf-8"?>
<ds:datastoreItem xmlns:ds="http://schemas.openxmlformats.org/officeDocument/2006/customXml" ds:itemID="{FDF02134-E28C-4667-855D-428A1D03DE91}"/>
</file>

<file path=customXml/itemProps3.xml><?xml version="1.0" encoding="utf-8"?>
<ds:datastoreItem xmlns:ds="http://schemas.openxmlformats.org/officeDocument/2006/customXml" ds:itemID="{23916DC0-9541-48AB-A154-CCA9D67A0C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Version Control</vt:lpstr>
      <vt:lpstr>Instructions</vt:lpstr>
      <vt:lpstr>Check Errors</vt:lpstr>
      <vt:lpstr>Calculator</vt:lpstr>
      <vt:lpstr>WPI All Years</vt:lpstr>
      <vt:lpstr>Schedule 3A All Years</vt:lpstr>
      <vt:lpstr>Scale of Entitlements</vt:lpstr>
      <vt:lpstr>Calculator!OLE_LINK1</vt:lpstr>
      <vt:lpstr>Calculator!Print_Area</vt:lpstr>
      <vt:lpstr>Schedule_3A_All_Years</vt:lpstr>
    </vt:vector>
  </TitlesOfParts>
  <Company>WorkCover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43 calculator</dc:title>
  <dc:creator>WorkCoverSA</dc:creator>
  <cp:lastModifiedBy>Barrett, Maureen</cp:lastModifiedBy>
  <cp:lastPrinted>2009-03-27T03:21:28Z</cp:lastPrinted>
  <dcterms:created xsi:type="dcterms:W3CDTF">2009-03-15T23:24:11Z</dcterms:created>
  <dcterms:modified xsi:type="dcterms:W3CDTF">2015-01-19T23:36:17Z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0x01010020AA46CFF221BC49865FED8AC6CC59CD006ABB5A4482533C46A51619DB1E93E8B2</vt:lpwstr>
  </property>
</Properties>
</file>